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0" windowWidth="15075" windowHeight="4965" tabRatio="741" activeTab="0"/>
  </bookViews>
  <sheets>
    <sheet name="CAPITOLO 15" sheetId="1" r:id="rId1"/>
    <sheet name="tavola 15.1" sheetId="2" r:id="rId2"/>
    <sheet name="tavola 15.2" sheetId="3" r:id="rId3"/>
    <sheet name="tavola 15.3" sheetId="4" r:id="rId4"/>
    <sheet name="tavola 15.4" sheetId="5" r:id="rId5"/>
    <sheet name="tavola 15.5" sheetId="6" r:id="rId6"/>
    <sheet name="tavola 15.6" sheetId="7" r:id="rId7"/>
    <sheet name="tavola 15.7" sheetId="8" r:id="rId8"/>
    <sheet name="tavola 15.8" sheetId="9" r:id="rId9"/>
    <sheet name="tavola 15.9" sheetId="10" r:id="rId10"/>
    <sheet name="tavola 15.10" sheetId="11" r:id="rId11"/>
    <sheet name="tavola 15.11" sheetId="12" r:id="rId12"/>
    <sheet name="tavola 15.12" sheetId="13" r:id="rId13"/>
    <sheet name="tavola 15.12 (segue)" sheetId="14" r:id="rId14"/>
  </sheets>
  <externalReferences>
    <externalReference r:id="rId17"/>
  </externalReferences>
  <definedNames>
    <definedName name="_xlnm.Print_Area" localSheetId="1">'tavola 15.1'!$A$1:$N$18</definedName>
    <definedName name="_xlnm.Print_Area" localSheetId="12">'tavola 15.12'!$A$1:$D$30</definedName>
    <definedName name="_xlnm.Print_Area" localSheetId="13">'tavola 15.12 (segue)'!$A$1:$D$33</definedName>
    <definedName name="_xlnm.Print_Area" localSheetId="2">'tavola 15.2'!$A$1:$N$18</definedName>
    <definedName name="_xlnm.Print_Area" localSheetId="4">'tavola 15.4'!$A$1:$L$20</definedName>
    <definedName name="_xlnm.Print_Area" localSheetId="6">'tavola 15.6'!$A$1:$V$28</definedName>
    <definedName name="_xlnm.Print_Area" localSheetId="7">'tavola 15.7'!$A$1:$U$28</definedName>
  </definedNames>
  <calcPr fullCalcOnLoad="1"/>
</workbook>
</file>

<file path=xl/sharedStrings.xml><?xml version="1.0" encoding="utf-8"?>
<sst xmlns="http://schemas.openxmlformats.org/spreadsheetml/2006/main" count="486" uniqueCount="152">
  <si>
    <t>Anni</t>
  </si>
  <si>
    <t>Classi di età</t>
  </si>
  <si>
    <t>fino a 9 anni</t>
  </si>
  <si>
    <t>Regioni</t>
  </si>
  <si>
    <t>Piemonte</t>
  </si>
  <si>
    <t>Valle D'Aosta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</si>
  <si>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</si>
  <si>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</si>
  <si>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</si>
  <si>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</si>
  <si>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</si>
  <si>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</si>
  <si>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</si>
  <si>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</si>
  <si>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</si>
  <si>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</si>
  <si>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</si>
  <si>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</si>
  <si>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</si>
  <si>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</si>
  <si>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</si>
  <si>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morti</t>
  </si>
  <si>
    <t>feriti</t>
  </si>
  <si>
    <t>FONTI STATISTICHE</t>
  </si>
  <si>
    <t xml:space="preserve">maschi </t>
  </si>
  <si>
    <t>femmine</t>
  </si>
  <si>
    <t>totale</t>
  </si>
  <si>
    <t>maschi</t>
  </si>
  <si>
    <t>Trentino-Alto Adige</t>
  </si>
  <si>
    <t>Friuli-Venezia Giulia</t>
  </si>
  <si>
    <t>Emilia-Romagna</t>
  </si>
  <si>
    <t>Fino a 14 anni</t>
  </si>
  <si>
    <t>Conducenti</t>
  </si>
  <si>
    <t>Persone trasportate</t>
  </si>
  <si>
    <t>Pedoni</t>
  </si>
  <si>
    <t xml:space="preserve">Numeri indici morti  0-14 </t>
  </si>
  <si>
    <t xml:space="preserve">Numeri indici feriti  0-14 </t>
  </si>
  <si>
    <t>Fino a 9 anni</t>
  </si>
  <si>
    <t>Totale conducenti morti</t>
  </si>
  <si>
    <t>Totale conducenti feriti</t>
  </si>
  <si>
    <t>Fino a 5 anni</t>
  </si>
  <si>
    <t>Totale pedoni infortunati</t>
  </si>
  <si>
    <t>Totale persone                                  trasportate morte</t>
  </si>
  <si>
    <t>Totale persone                                     trasportate ferite</t>
  </si>
  <si>
    <t>Totale pedoni morti</t>
  </si>
  <si>
    <t>% conducenti                         morti                   fino a 17 anni</t>
  </si>
  <si>
    <t>Conducenti                                     morti fino a 17 anni</t>
  </si>
  <si>
    <t>Conducenti                              feriti fino a 17 anni</t>
  </si>
  <si>
    <t>% conducenti                         feriti                   fino a 17 anni</t>
  </si>
  <si>
    <t>Persone trasportate                                  morte fino a 17 anni</t>
  </si>
  <si>
    <t>% persone                            trasportate morte                                      fino a 17 anni</t>
  </si>
  <si>
    <t>Persone trasportate                                     ferite fino a 17 anni</t>
  </si>
  <si>
    <t>% persone                        trasportate ferite                                               fino a 17 anni</t>
  </si>
  <si>
    <t>Pedoni morti fino a 17 anni</t>
  </si>
  <si>
    <t>%                            pedoni morti                       fino a 17 anni</t>
  </si>
  <si>
    <t>Pedoni infortunati                                    fino a 17 anni</t>
  </si>
  <si>
    <t>%                                pedoni feriti                                     fino a 17 anni</t>
  </si>
  <si>
    <t xml:space="preserve">% morti  0-14 sul totale dei morti </t>
  </si>
  <si>
    <t>% feriti 0-14 sul totale dei feriti</t>
  </si>
  <si>
    <t>Da 15 a 24 anni</t>
  </si>
  <si>
    <t>Fino a 24 anni</t>
  </si>
  <si>
    <t>Tutte le età</t>
  </si>
  <si>
    <t>Morti</t>
  </si>
  <si>
    <t>Feriti</t>
  </si>
  <si>
    <t>TOTALE</t>
  </si>
  <si>
    <t>Descrizione della violazione</t>
  </si>
  <si>
    <t>0-17</t>
  </si>
  <si>
    <t>18-24</t>
  </si>
  <si>
    <t>25-32</t>
  </si>
  <si>
    <t>Inosservanza  di obblighi, divieti e limitazioni della circolazione fuori centro abitato</t>
  </si>
  <si>
    <t>Inosservanza di obblighi, divieti e limitazioni della circolazione nel centro abitato</t>
  </si>
  <si>
    <t>Tutela delle strade, dei manufatti e della segnaletica</t>
  </si>
  <si>
    <t>Mancanza o inefficienza dei dispositivi di frenatura, di illum., segnalaz. acustica e silenziatori</t>
  </si>
  <si>
    <t>Revisione dei veicoli</t>
  </si>
  <si>
    <t>Circolazione dei ciclomotori (contrassegno di identificazione, alterazione motore)</t>
  </si>
  <si>
    <t>Disciplina dell'uso delle targhe per i veicoli a motore</t>
  </si>
  <si>
    <t>Velocità non moderata in relazione alle caratteristiche della strada, meteorologiche e del traffico</t>
  </si>
  <si>
    <t>Superamento dei limiti di velocità</t>
  </si>
  <si>
    <t>Posizione dei veicoli sulla carreggiata, uso delle corsie, marcia per file parallele</t>
  </si>
  <si>
    <t>Obblighi di precedenza</t>
  </si>
  <si>
    <t>Inosservanza della segnaletica orizzontale e semaforica</t>
  </si>
  <si>
    <t>Disciplina del sorpasso dei veicoli</t>
  </si>
  <si>
    <t>Rispetto della distanza di sicurezza</t>
  </si>
  <si>
    <t>Disciplina del cambio di direzione e di corsia</t>
  </si>
  <si>
    <t>Limitazione dei rumori de silenziatori e degli apparati radio</t>
  </si>
  <si>
    <t>Disciplina dell'arresto, della fermata e della sosta fuori e dentro i centri abitati</t>
  </si>
  <si>
    <t>Trasporto di cose e superamento limiti di peso del veicolo</t>
  </si>
  <si>
    <t>Trasporto di persone su motocicli e ciclomotori</t>
  </si>
  <si>
    <t>Uso del casco</t>
  </si>
  <si>
    <t>Uso delle cinture di sicurezza e dei sistemi di ritenuta dei bambini</t>
  </si>
  <si>
    <t>Mancato uso di lenti o uso di radiotelefoni o cuffie</t>
  </si>
  <si>
    <t>Circolazione e comportamento sulle autostrade e strade extraurbane principali</t>
  </si>
  <si>
    <t>Circolazione sulla corsia di emergenza</t>
  </si>
  <si>
    <t>Possesso dei documenti della circolazione</t>
  </si>
  <si>
    <t>Norme di comportamento dei ciclisti</t>
  </si>
  <si>
    <t>Guida in stato di ebbrezza alcolica</t>
  </si>
  <si>
    <t>Guida sotto l'influenza di sostanze stupefacenti</t>
  </si>
  <si>
    <t>Comportamento dei conducenti in caso di incidente</t>
  </si>
  <si>
    <t>Comportamento dei pedoni</t>
  </si>
  <si>
    <t>Comportamento dei conducenti verso i pedoni</t>
  </si>
  <si>
    <t>Obbligo di assicurazione</t>
  </si>
  <si>
    <t>Altre infrazioni</t>
  </si>
  <si>
    <t>Totale</t>
  </si>
  <si>
    <t>Circolazione dei mezzi pesanti nei giorni festivi</t>
  </si>
  <si>
    <t>Inosservanza di prescrizioni per le competizioni sportive su strada</t>
  </si>
  <si>
    <t>Disciplina della circolazione dei veicoli e trasporti eccezionali, limiti di sagoma e massa</t>
  </si>
  <si>
    <t>Pubblicità abusiva lungo le strade</t>
  </si>
  <si>
    <t>Guida senza patente o con patente revocata</t>
  </si>
  <si>
    <t>Uso dei dispositivi di segnalaz. visiva e di illuminazione</t>
  </si>
  <si>
    <t>Ingombro della carreggiata, segnalazione e traino dei veicoli in avaria</t>
  </si>
  <si>
    <t>Norme sulla sistemazione dei carico sui veicoli</t>
  </si>
  <si>
    <t>Norme sul trasporto di merci pericolose</t>
  </si>
  <si>
    <t>Trasporto di persone sugli autoveicoli e motoveicoli</t>
  </si>
  <si>
    <t>Rispetto dei tempi di guida e di riposo dei conducenti dei veicoli pesanti</t>
  </si>
  <si>
    <t>Installazione, alterazione, manomissione del cronotachigrafo</t>
  </si>
  <si>
    <t>Trasporto abusivo di merci</t>
  </si>
  <si>
    <t>Irregolarità nella compilazione del foglio di registrazione del cronotachigrafo</t>
  </si>
  <si>
    <t>Statistiche degli incidenti stradali. Vari anni</t>
  </si>
  <si>
    <t xml:space="preserve">                      Anno 2007</t>
  </si>
  <si>
    <t xml:space="preserve">                      sul totale delle persone infortunate. ITALIA - Anno 2007</t>
  </si>
  <si>
    <t>conducenti minori morti per 100.000 minori residenti</t>
  </si>
  <si>
    <t>conducenti morti per 100.000 residenti</t>
  </si>
  <si>
    <t>conducenti minori feriti per 1.000 minori residenti</t>
  </si>
  <si>
    <t>conducenti feriti per 1.000 residenti</t>
  </si>
  <si>
    <t>Numeri indici tutte le età</t>
  </si>
  <si>
    <t>Età minima e massima e requisiti per la guida</t>
  </si>
  <si>
    <t xml:space="preserve">                         Anno 2007</t>
  </si>
  <si>
    <t>Fonte: Istat</t>
  </si>
  <si>
    <t>Tavola 15.1 - Morti in incidenti stradali per classe di età e genere. ITALIA - Anni 1998-2007</t>
  </si>
  <si>
    <t>Tavola 15.2 - Feriti in incidenti stradali per classe di età e genere. ITALIA - Anni 1998-2007</t>
  </si>
  <si>
    <r>
      <t>Tavola 15.3 - Morti e feriti in incidenti stradali in totale fino a 14 anni - Numeri indici</t>
    </r>
    <r>
      <rPr>
        <b/>
        <vertAlign val="superscript"/>
        <sz val="10"/>
        <rFont val="Arial"/>
        <family val="2"/>
      </rPr>
      <t>(a)</t>
    </r>
    <r>
      <rPr>
        <b/>
        <sz val="10"/>
        <rFont val="Arial"/>
        <family val="2"/>
      </rPr>
      <t xml:space="preserve"> e incidenza percentuale. ITALIA - Anni 1998-2007</t>
    </r>
  </si>
  <si>
    <t>(a) I numeri indici sono calcolati ponendo il 1998=100</t>
  </si>
  <si>
    <t>Tavola 15.4 - Minori conducenti, trasportati e pedoni infortunati per classe di età, genere e conseguenza dell'incidente. ITALIA.</t>
  </si>
  <si>
    <t>Tavola 15.5 - Percentuale di  minori conducenti,  trasportati e pedoni infortunati per classe di età, genere e conseguenza dell'incidente</t>
  </si>
  <si>
    <t>Tavola 15.6 - Conducenti morti in incidenti stradali per classe di età, genere e regione - Anno 2007</t>
  </si>
  <si>
    <t>ITALIA</t>
  </si>
  <si>
    <t>Tavola 15.7 - Conducenti feriti in incidenti stradali per classe di età, genere e regione - Anno 2007</t>
  </si>
  <si>
    <t>Tavola 15.8 - Persone trasportate morte in incidenti stradali per classe di età, genere e regione - Anno 2007</t>
  </si>
  <si>
    <t>Tavola 15.9 - Persone trasportate ferite in incidenti stradali per classe di età, genere e regione - Anno 2007</t>
  </si>
  <si>
    <t>Tavola 15.10 - Pedoni morti in incidenti stradali per classe di età, genere e regione - Anno 2007</t>
  </si>
  <si>
    <t>Tavola 15.11 - Pedoni feriti in incidenti stradali per classe di età, genere e regione - Anno 2007</t>
  </si>
  <si>
    <t>n.d.</t>
  </si>
  <si>
    <t>n.d. = dato non disponibile</t>
  </si>
  <si>
    <t>n.d</t>
  </si>
  <si>
    <t>10-14 anni</t>
  </si>
  <si>
    <t>15-17 anni</t>
  </si>
  <si>
    <t xml:space="preserve"> 0-17 anni</t>
  </si>
  <si>
    <t>6-9 anni</t>
  </si>
  <si>
    <t>Tavola 15.12 - Contravvenzioni elevate dalla Polizia Stradale per infrazioni sulla circolazione per classe di età. ITALIA.</t>
  </si>
  <si>
    <t xml:space="preserve">Segue Tavola 15.12 </t>
  </si>
  <si>
    <t>15. GLI INCIDENTI STRADALI</t>
  </si>
  <si>
    <t xml:space="preserve">           Tavole elaborate a settembre 2009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</si>
</sst>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centerContinuous" vertical="center" wrapText="1"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 wrapText="1"/>
    </xf>
    <xf numFmtId="0" fontId="7" fillId="0" borderId="1" xfId="0" applyFont="1" applyBorder="1" applyAlignment="1">
      <alignment horizontal="centerContinuous"/>
    </xf>
    <xf numFmtId="0" fontId="7" fillId="0" borderId="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3" xfId="0" applyFont="1" applyBorder="1" applyAlignment="1">
      <alignment horizontal="left"/>
    </xf>
    <xf numFmtId="0" fontId="10" fillId="0" borderId="0" xfId="0" applyFont="1" applyBorder="1" applyAlignment="1">
      <alignment horizontal="right" vertical="center"/>
    </xf>
    <xf numFmtId="2" fontId="5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3" xfId="0" applyFont="1" applyBorder="1" applyAlignment="1">
      <alignment/>
    </xf>
    <xf numFmtId="2" fontId="7" fillId="0" borderId="3" xfId="0" applyNumberFormat="1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horizontal="centerContinuous" vertical="center"/>
    </xf>
    <xf numFmtId="2" fontId="7" fillId="0" borderId="3" xfId="0" applyNumberFormat="1" applyFont="1" applyBorder="1" applyAlignment="1">
      <alignment horizontal="centerContinuous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2" fontId="7" fillId="0" borderId="0" xfId="0" applyNumberFormat="1" applyFont="1" applyBorder="1" applyAlignment="1">
      <alignment horizontal="centerContinuous"/>
    </xf>
    <xf numFmtId="0" fontId="7" fillId="0" borderId="1" xfId="0" applyFont="1" applyBorder="1" applyAlignment="1">
      <alignment horizontal="right" wrapText="1"/>
    </xf>
    <xf numFmtId="2" fontId="7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Continuous" vertical="center"/>
    </xf>
    <xf numFmtId="3" fontId="7" fillId="0" borderId="0" xfId="0" applyNumberFormat="1" applyFont="1" applyAlignment="1">
      <alignment horizontal="centerContinuous" vertical="center"/>
    </xf>
    <xf numFmtId="0" fontId="10" fillId="0" borderId="0" xfId="0" applyFont="1" applyBorder="1" applyAlignment="1">
      <alignment horizontal="center" vertical="center"/>
    </xf>
    <xf numFmtId="2" fontId="10" fillId="0" borderId="0" xfId="0" applyNumberFormat="1" applyFont="1" applyAlignment="1">
      <alignment horizontal="centerContinuous" vertical="center"/>
    </xf>
    <xf numFmtId="1" fontId="7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7" fillId="0" borderId="0" xfId="0" applyFont="1" applyAlignment="1">
      <alignment vertical="center"/>
    </xf>
    <xf numFmtId="0" fontId="7" fillId="0" borderId="0" xfId="0" applyFont="1" applyBorder="1" applyAlignment="1" quotePrefix="1">
      <alignment horizontal="left" vertical="center" wrapText="1"/>
    </xf>
    <xf numFmtId="3" fontId="7" fillId="0" borderId="0" xfId="0" applyNumberFormat="1" applyFont="1" applyAlignment="1">
      <alignment horizontal="right"/>
    </xf>
    <xf numFmtId="17" fontId="7" fillId="0" borderId="0" xfId="0" applyNumberFormat="1" applyFont="1" applyBorder="1" applyAlignment="1" quotePrefix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/>
    </xf>
    <xf numFmtId="3" fontId="12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Alignment="1" quotePrefix="1">
      <alignment horizontal="centerContinuous" vertical="center"/>
    </xf>
    <xf numFmtId="3" fontId="10" fillId="0" borderId="0" xfId="0" applyNumberFormat="1" applyFont="1" applyAlignment="1">
      <alignment horizontal="centerContinuous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horizontal="left" vertical="center" wrapText="1"/>
    </xf>
    <xf numFmtId="3" fontId="10" fillId="0" borderId="3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 horizontal="left"/>
    </xf>
    <xf numFmtId="2" fontId="10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 horizontal="right"/>
    </xf>
    <xf numFmtId="178" fontId="10" fillId="0" borderId="0" xfId="0" applyNumberFormat="1" applyFont="1" applyAlignment="1">
      <alignment/>
    </xf>
    <xf numFmtId="178" fontId="10" fillId="0" borderId="0" xfId="0" applyNumberFormat="1" applyFont="1" applyAlignment="1">
      <alignment horizontal="centerContinuous" vertical="center"/>
    </xf>
    <xf numFmtId="178" fontId="7" fillId="0" borderId="0" xfId="0" applyNumberFormat="1" applyFont="1" applyAlignment="1">
      <alignment horizontal="centerContinuous"/>
    </xf>
    <xf numFmtId="178" fontId="10" fillId="0" borderId="3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 quotePrefix="1">
      <alignment horizontal="left" vertical="center"/>
    </xf>
    <xf numFmtId="3" fontId="7" fillId="0" borderId="0" xfId="0" applyNumberFormat="1" applyFont="1" applyAlignment="1" quotePrefix="1">
      <alignment horizontal="right"/>
    </xf>
    <xf numFmtId="0" fontId="10" fillId="0" borderId="3" xfId="0" applyFont="1" applyBorder="1" applyAlignment="1">
      <alignment horizontal="left" vertical="center"/>
    </xf>
    <xf numFmtId="3" fontId="10" fillId="0" borderId="3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vertical="center"/>
    </xf>
    <xf numFmtId="178" fontId="10" fillId="0" borderId="0" xfId="0" applyNumberFormat="1" applyFont="1" applyBorder="1" applyAlignment="1">
      <alignment vertical="center"/>
    </xf>
    <xf numFmtId="178" fontId="7" fillId="0" borderId="0" xfId="0" applyNumberFormat="1" applyFont="1" applyAlignment="1">
      <alignment vertical="center"/>
    </xf>
    <xf numFmtId="0" fontId="9" fillId="0" borderId="0" xfId="0" applyFont="1" applyAlignment="1" quotePrefix="1">
      <alignment horizontal="left"/>
    </xf>
    <xf numFmtId="3" fontId="10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Alignment="1" quotePrefix="1">
      <alignment horizontal="right"/>
    </xf>
    <xf numFmtId="0" fontId="7" fillId="0" borderId="0" xfId="0" applyFont="1" applyAlignment="1" quotePrefix="1">
      <alignment horizontal="left"/>
    </xf>
    <xf numFmtId="0" fontId="7" fillId="0" borderId="1" xfId="0" applyFont="1" applyBorder="1" applyAlignment="1">
      <alignment horizontal="centerContinuous" wrapText="1"/>
    </xf>
    <xf numFmtId="0" fontId="7" fillId="0" borderId="2" xfId="0" applyFont="1" applyBorder="1" applyAlignment="1">
      <alignment horizontal="centerContinuous" wrapText="1"/>
    </xf>
    <xf numFmtId="0" fontId="10" fillId="0" borderId="0" xfId="0" applyFont="1" applyBorder="1" applyAlignment="1">
      <alignment horizontal="center" vertical="center" wrapText="1"/>
    </xf>
    <xf numFmtId="3" fontId="10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2" fontId="7" fillId="0" borderId="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2" fontId="10" fillId="0" borderId="0" xfId="0" applyNumberFormat="1" applyFont="1" applyBorder="1" applyAlignment="1">
      <alignment/>
    </xf>
    <xf numFmtId="0" fontId="10" fillId="0" borderId="3" xfId="0" applyFont="1" applyBorder="1" applyAlignment="1">
      <alignment horizontal="left"/>
    </xf>
    <xf numFmtId="178" fontId="10" fillId="0" borderId="3" xfId="0" applyNumberFormat="1" applyFont="1" applyBorder="1" applyAlignment="1">
      <alignment horizontal="right"/>
    </xf>
    <xf numFmtId="178" fontId="12" fillId="0" borderId="0" xfId="0" applyNumberFormat="1" applyFont="1" applyAlignment="1">
      <alignment/>
    </xf>
    <xf numFmtId="0" fontId="10" fillId="0" borderId="2" xfId="0" applyFont="1" applyBorder="1" applyAlignment="1">
      <alignment/>
    </xf>
    <xf numFmtId="0" fontId="7" fillId="0" borderId="3" xfId="0" applyFont="1" applyBorder="1" applyAlignment="1">
      <alignment horizontal="centerContinuous" wrapText="1"/>
    </xf>
    <xf numFmtId="0" fontId="7" fillId="0" borderId="1" xfId="0" applyFont="1" applyBorder="1" applyAlignment="1" quotePrefix="1">
      <alignment horizontal="centerContinuous"/>
    </xf>
    <xf numFmtId="17" fontId="7" fillId="0" borderId="1" xfId="0" applyNumberFormat="1" applyFont="1" applyBorder="1" applyAlignment="1" quotePrefix="1">
      <alignment horizontal="centerContinuous"/>
    </xf>
    <xf numFmtId="0" fontId="7" fillId="0" borderId="1" xfId="0" applyFont="1" applyBorder="1" applyAlignment="1" quotePrefix="1">
      <alignment horizontal="centerContinuous" wrapText="1"/>
    </xf>
    <xf numFmtId="17" fontId="7" fillId="0" borderId="1" xfId="0" applyNumberFormat="1" applyFont="1" applyBorder="1" applyAlignment="1" quotePrefix="1">
      <alignment horizontal="centerContinuous" wrapText="1"/>
    </xf>
    <xf numFmtId="0" fontId="6" fillId="0" borderId="0" xfId="20" applyFont="1" applyFill="1">
      <alignment/>
      <protection/>
    </xf>
    <xf numFmtId="0" fontId="8" fillId="0" borderId="0" xfId="21" applyFont="1" applyFill="1">
      <alignment/>
      <protection/>
    </xf>
    <xf numFmtId="3" fontId="7" fillId="0" borderId="3" xfId="0" applyNumberFormat="1" applyFont="1" applyBorder="1" applyAlignment="1">
      <alignment/>
    </xf>
    <xf numFmtId="178" fontId="10" fillId="0" borderId="0" xfId="0" applyNumberFormat="1" applyFont="1" applyAlignment="1">
      <alignment horizontal="right"/>
    </xf>
    <xf numFmtId="0" fontId="10" fillId="0" borderId="3" xfId="0" applyFont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2" xfId="0" applyFont="1" applyBorder="1" applyAlignment="1">
      <alignment/>
    </xf>
    <xf numFmtId="0" fontId="0" fillId="0" borderId="3" xfId="0" applyBorder="1" applyAlignment="1">
      <alignment/>
    </xf>
    <xf numFmtId="3" fontId="10" fillId="0" borderId="3" xfId="0" applyNumberFormat="1" applyFont="1" applyBorder="1" applyAlignment="1" quotePrefix="1">
      <alignment horizontal="right"/>
    </xf>
    <xf numFmtId="3" fontId="10" fillId="0" borderId="3" xfId="0" applyNumberFormat="1" applyFont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3" fontId="10" fillId="0" borderId="3" xfId="0" applyNumberFormat="1" applyFont="1" applyFill="1" applyBorder="1" applyAlignment="1">
      <alignment vertical="center"/>
    </xf>
    <xf numFmtId="3" fontId="10" fillId="0" borderId="3" xfId="0" applyNumberFormat="1" applyFont="1" applyFill="1" applyBorder="1" applyAlignment="1">
      <alignment/>
    </xf>
    <xf numFmtId="178" fontId="7" fillId="0" borderId="0" xfId="0" applyNumberFormat="1" applyFont="1" applyFill="1" applyAlignment="1">
      <alignment/>
    </xf>
    <xf numFmtId="178" fontId="10" fillId="0" borderId="3" xfId="0" applyNumberFormat="1" applyFont="1" applyFill="1" applyBorder="1" applyAlignment="1">
      <alignment/>
    </xf>
    <xf numFmtId="178" fontId="10" fillId="0" borderId="0" xfId="0" applyNumberFormat="1" applyFont="1" applyBorder="1" applyAlignment="1">
      <alignment horizontal="right"/>
    </xf>
    <xf numFmtId="0" fontId="7" fillId="0" borderId="3" xfId="0" applyFont="1" applyFill="1" applyBorder="1" applyAlignment="1">
      <alignment horizontal="left"/>
    </xf>
    <xf numFmtId="178" fontId="7" fillId="0" borderId="3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2" fontId="7" fillId="0" borderId="3" xfId="0" applyNumberFormat="1" applyFont="1" applyFill="1" applyBorder="1" applyAlignment="1">
      <alignment/>
    </xf>
    <xf numFmtId="0" fontId="7" fillId="0" borderId="3" xfId="0" applyFont="1" applyFill="1" applyBorder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/>
    </xf>
    <xf numFmtId="0" fontId="7" fillId="0" borderId="2" xfId="0" applyFont="1" applyBorder="1" applyAlignment="1" quotePrefix="1">
      <alignment horizontal="right" wrapText="1"/>
    </xf>
    <xf numFmtId="0" fontId="0" fillId="0" borderId="3" xfId="0" applyBorder="1" applyAlignment="1">
      <alignment horizontal="right" wrapText="1"/>
    </xf>
    <xf numFmtId="3" fontId="7" fillId="0" borderId="0" xfId="0" applyNumberFormat="1" applyFont="1" applyAlignment="1">
      <alignment vertical="center"/>
    </xf>
    <xf numFmtId="179" fontId="7" fillId="0" borderId="0" xfId="0" applyNumberFormat="1" applyFont="1" applyAlignment="1">
      <alignment/>
    </xf>
    <xf numFmtId="179" fontId="10" fillId="0" borderId="3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Border="1" applyAlignment="1" quotePrefix="1">
      <alignment horizontal="right"/>
    </xf>
    <xf numFmtId="0" fontId="7" fillId="0" borderId="1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3" fontId="10" fillId="0" borderId="3" xfId="0" applyNumberFormat="1" applyFont="1" applyBorder="1" applyAlignment="1">
      <alignment horizontal="right"/>
    </xf>
    <xf numFmtId="38" fontId="7" fillId="0" borderId="0" xfId="19" applyFont="1" applyAlignment="1">
      <alignment/>
    </xf>
    <xf numFmtId="38" fontId="10" fillId="0" borderId="3" xfId="19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0" fontId="9" fillId="0" borderId="0" xfId="0" applyFont="1" applyFill="1" applyAlignment="1">
      <alignment horizontal="left"/>
    </xf>
    <xf numFmtId="0" fontId="10" fillId="0" borderId="3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41" fontId="15" fillId="0" borderId="0" xfId="0" applyNumberFormat="1" applyFont="1" applyAlignment="1">
      <alignment/>
    </xf>
    <xf numFmtId="49" fontId="7" fillId="0" borderId="3" xfId="0" applyNumberFormat="1" applyFont="1" applyBorder="1" applyAlignment="1">
      <alignment wrapText="1"/>
    </xf>
    <xf numFmtId="3" fontId="7" fillId="0" borderId="3" xfId="0" applyNumberFormat="1" applyFont="1" applyBorder="1" applyAlignment="1" quotePrefix="1">
      <alignment horizontal="right"/>
    </xf>
    <xf numFmtId="41" fontId="7" fillId="0" borderId="0" xfId="0" applyNumberFormat="1" applyFont="1" applyBorder="1" applyAlignment="1">
      <alignment horizontal="right"/>
    </xf>
    <xf numFmtId="1" fontId="7" fillId="0" borderId="3" xfId="0" applyNumberFormat="1" applyFont="1" applyBorder="1" applyAlignment="1">
      <alignment/>
    </xf>
    <xf numFmtId="1" fontId="7" fillId="0" borderId="0" xfId="0" applyNumberFormat="1" applyFont="1" applyBorder="1" applyAlignment="1">
      <alignment horizontal="right"/>
    </xf>
    <xf numFmtId="178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8" fontId="10" fillId="0" borderId="0" xfId="19" applyFont="1" applyBorder="1" applyAlignment="1">
      <alignment horizontal="right"/>
    </xf>
    <xf numFmtId="17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 quotePrefix="1">
      <alignment horizontal="right"/>
    </xf>
    <xf numFmtId="0" fontId="15" fillId="0" borderId="0" xfId="0" applyFont="1" applyFill="1" applyAlignment="1">
      <alignment horizontal="left"/>
    </xf>
    <xf numFmtId="0" fontId="18" fillId="0" borderId="0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17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 quotePrefix="1">
      <alignment horizontal="right" wrapText="1"/>
    </xf>
    <xf numFmtId="0" fontId="0" fillId="0" borderId="3" xfId="0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7" fillId="0" borderId="1" xfId="0" applyFont="1" applyBorder="1" applyAlignment="1" quotePrefix="1">
      <alignment horizontal="center" wrapText="1"/>
    </xf>
    <xf numFmtId="0" fontId="7" fillId="0" borderId="1" xfId="0" applyFont="1" applyBorder="1" applyAlignment="1">
      <alignment horizontal="center"/>
    </xf>
  </cellXfs>
  <cellStyles count="12">
    <cellStyle name="Normal" xfId="0"/>
    <cellStyle name="Hyperlink" xfId="15"/>
    <cellStyle name="Followed Hyperlink" xfId="16"/>
    <cellStyle name="Comma" xfId="17"/>
    <cellStyle name="Migliaia (0)_MATERNA" xfId="18"/>
    <cellStyle name="Comma [0]" xfId="19"/>
    <cellStyle name="Normale_ASILON" xfId="20"/>
    <cellStyle name="Normale_MATERNA" xfId="21"/>
    <cellStyle name="Percent" xfId="22"/>
    <cellStyle name="Currency" xfId="23"/>
    <cellStyle name="Valuta (0)_MATERNA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NDM\Legge%20451-97\Relazione%20biennale%20infanzia%202004\Materiali%20di%20documentazione\Parte%201\Capitolo%203\4.%20Salute\4.1%20Salute%20agg.incidenti%202003\4.1%20Salute%20agg.incidenti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OLO"/>
      <sheetName val="tavola1"/>
      <sheetName val="tavola2"/>
      <sheetName val="tavola3"/>
      <sheetName val="tavola4"/>
      <sheetName val="tavola5"/>
      <sheetName val="tavola6"/>
      <sheetName val="tavola7"/>
      <sheetName val="tavola8"/>
      <sheetName val="tavola9"/>
      <sheetName val="tavola10"/>
      <sheetName val="tavola11"/>
      <sheetName val="tavola12"/>
      <sheetName val="tavola13"/>
      <sheetName val="tavola14"/>
      <sheetName val="tavola15"/>
      <sheetName val="tavola16"/>
      <sheetName val="tavola17"/>
      <sheetName val="tavola18"/>
      <sheetName val="tavola19"/>
      <sheetName val="tavola20"/>
      <sheetName val="tavola21"/>
      <sheetName val="tavola22"/>
      <sheetName val="tavola23"/>
      <sheetName val="tavola24"/>
      <sheetName val="tavola 25"/>
      <sheetName val="tavola26"/>
      <sheetName val="tavola27"/>
      <sheetName val="tavola 28"/>
      <sheetName val="tavola 29"/>
      <sheetName val="tavola 30"/>
      <sheetName val="tavola 31 "/>
      <sheetName val="tavola 32"/>
      <sheetName val="tavola 33"/>
      <sheetName val="tavola 34"/>
    </sheetNames>
    <sheetDataSet>
      <sheetData sheetId="10">
        <row r="11">
          <cell r="B11">
            <v>3510</v>
          </cell>
          <cell r="C11">
            <v>415</v>
          </cell>
          <cell r="D11">
            <v>3925</v>
          </cell>
          <cell r="F11">
            <v>702</v>
          </cell>
          <cell r="G11">
            <v>626</v>
          </cell>
          <cell r="H11">
            <v>1328</v>
          </cell>
          <cell r="J11">
            <v>520</v>
          </cell>
          <cell r="K11">
            <v>242</v>
          </cell>
          <cell r="L11">
            <v>762</v>
          </cell>
        </row>
        <row r="17">
          <cell r="B17">
            <v>161327</v>
          </cell>
          <cell r="C17">
            <v>58114</v>
          </cell>
          <cell r="D17">
            <v>219441</v>
          </cell>
          <cell r="F17">
            <v>34748</v>
          </cell>
          <cell r="G17">
            <v>47486</v>
          </cell>
          <cell r="H17">
            <v>82234</v>
          </cell>
          <cell r="J17">
            <v>9115</v>
          </cell>
          <cell r="K17">
            <v>8171</v>
          </cell>
          <cell r="L17">
            <v>17286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16"/>
  <sheetViews>
    <sheetView showGridLines="0" tabSelected="1" workbookViewId="0" topLeftCell="A1">
      <selection activeCell="A13" sqref="A13:C13"/>
    </sheetView>
  </sheetViews>
  <sheetFormatPr defaultColWidth="9.140625" defaultRowHeight="12.75"/>
  <cols>
    <col min="1" max="16384" width="9.140625" style="1" customWidth="1"/>
  </cols>
  <sheetData>
    <row r="8" ht="23.25">
      <c r="A8" s="166" t="s">
        <v>150</v>
      </c>
    </row>
    <row r="9" ht="15">
      <c r="A9" s="167" t="s">
        <v>151</v>
      </c>
    </row>
    <row r="13" spans="1:3" ht="15.75">
      <c r="A13" s="185" t="s">
        <v>23</v>
      </c>
      <c r="B13" s="185"/>
      <c r="C13" s="185"/>
    </row>
    <row r="14" ht="12.75">
      <c r="A14" s="2"/>
    </row>
    <row r="15" ht="15">
      <c r="A15" s="116" t="s">
        <v>127</v>
      </c>
    </row>
    <row r="16" ht="15">
      <c r="A16" s="117" t="s">
        <v>117</v>
      </c>
    </row>
  </sheetData>
  <mergeCells count="1">
    <mergeCell ref="A13:C13"/>
  </mergeCells>
  <printOptions horizontalCentered="1" verticalCentered="1"/>
  <pageMargins left="0.7874015748031497" right="0.7874015748031497" top="0.984251968503937" bottom="0.0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workbookViewId="0" topLeftCell="A1">
      <selection activeCell="A1" sqref="A1"/>
    </sheetView>
  </sheetViews>
  <sheetFormatPr defaultColWidth="9.140625" defaultRowHeight="12.75"/>
  <cols>
    <col min="1" max="1" width="16.421875" style="2" customWidth="1"/>
    <col min="2" max="3" width="7.28125" style="2" customWidth="1"/>
    <col min="4" max="4" width="0.85546875" style="2" customWidth="1"/>
    <col min="5" max="6" width="7.28125" style="2" customWidth="1"/>
    <col min="7" max="7" width="0.85546875" style="2" customWidth="1"/>
    <col min="8" max="9" width="7.28125" style="2" customWidth="1"/>
    <col min="10" max="10" width="0.85546875" style="2" customWidth="1"/>
    <col min="11" max="12" width="7.28125" style="2" customWidth="1"/>
    <col min="13" max="13" width="0.85546875" style="2" customWidth="1"/>
    <col min="14" max="16" width="7.28125" style="2" customWidth="1"/>
    <col min="17" max="17" width="0.85546875" style="2" customWidth="1"/>
    <col min="18" max="20" width="7.28125" style="2" customWidth="1"/>
    <col min="21" max="21" width="0.85546875" style="2" customWidth="1"/>
    <col min="22" max="22" width="13.421875" style="2" customWidth="1"/>
    <col min="23" max="16384" width="9.140625" style="2" customWidth="1"/>
  </cols>
  <sheetData>
    <row r="1" spans="1:22" s="105" customFormat="1" ht="12.75" customHeight="1">
      <c r="A1" s="91" t="s">
        <v>138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"/>
      <c r="Q1" s="1"/>
      <c r="R1" s="103"/>
      <c r="S1" s="103"/>
      <c r="T1" s="103"/>
      <c r="U1" s="103"/>
      <c r="V1" s="104"/>
    </row>
    <row r="2" spans="1:22" s="50" customFormat="1" ht="12.75" customHeight="1">
      <c r="A2" s="16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2"/>
      <c r="Q2" s="2"/>
      <c r="R2" s="100"/>
      <c r="S2" s="100"/>
      <c r="T2" s="88"/>
      <c r="U2" s="88"/>
      <c r="V2" s="102"/>
    </row>
    <row r="3" spans="1:22" ht="24.75" customHeight="1">
      <c r="A3" s="44"/>
      <c r="B3" s="97" t="s">
        <v>40</v>
      </c>
      <c r="C3" s="7"/>
      <c r="D3" s="8"/>
      <c r="E3" s="115" t="s">
        <v>147</v>
      </c>
      <c r="F3" s="7"/>
      <c r="G3" s="8"/>
      <c r="H3" s="115" t="s">
        <v>144</v>
      </c>
      <c r="I3" s="7"/>
      <c r="J3" s="8"/>
      <c r="K3" s="114" t="s">
        <v>145</v>
      </c>
      <c r="L3" s="7"/>
      <c r="M3" s="8"/>
      <c r="N3" s="186" t="s">
        <v>51</v>
      </c>
      <c r="O3" s="186"/>
      <c r="P3" s="186"/>
      <c r="Q3" s="9"/>
      <c r="R3" s="186" t="s">
        <v>43</v>
      </c>
      <c r="S3" s="186"/>
      <c r="T3" s="186"/>
      <c r="U3" s="98"/>
      <c r="V3" s="193" t="s">
        <v>52</v>
      </c>
    </row>
    <row r="4" spans="1:22" s="50" customFormat="1" ht="18.75" customHeight="1">
      <c r="A4" s="18" t="s">
        <v>3</v>
      </c>
      <c r="B4" s="79" t="s">
        <v>24</v>
      </c>
      <c r="C4" s="79" t="s">
        <v>25</v>
      </c>
      <c r="D4" s="11"/>
      <c r="E4" s="79" t="s">
        <v>24</v>
      </c>
      <c r="F4" s="79" t="s">
        <v>25</v>
      </c>
      <c r="G4" s="11"/>
      <c r="H4" s="79" t="s">
        <v>24</v>
      </c>
      <c r="I4" s="79" t="s">
        <v>25</v>
      </c>
      <c r="J4" s="11"/>
      <c r="K4" s="79" t="s">
        <v>24</v>
      </c>
      <c r="L4" s="79" t="s">
        <v>25</v>
      </c>
      <c r="M4" s="11"/>
      <c r="N4" s="79" t="s">
        <v>24</v>
      </c>
      <c r="O4" s="79" t="s">
        <v>25</v>
      </c>
      <c r="P4" s="79" t="s">
        <v>26</v>
      </c>
      <c r="Q4" s="11"/>
      <c r="R4" s="79" t="s">
        <v>24</v>
      </c>
      <c r="S4" s="79" t="s">
        <v>25</v>
      </c>
      <c r="T4" s="79" t="s">
        <v>26</v>
      </c>
      <c r="U4" s="79"/>
      <c r="V4" s="194"/>
    </row>
    <row r="5" spans="1:22" s="50" customFormat="1" ht="7.5" customHeight="1">
      <c r="A5" s="6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99"/>
    </row>
    <row r="6" spans="1:22" ht="12">
      <c r="A6" s="82" t="s">
        <v>4</v>
      </c>
      <c r="B6" s="15">
        <v>85</v>
      </c>
      <c r="C6" s="15">
        <v>82</v>
      </c>
      <c r="D6" s="15"/>
      <c r="E6" s="131">
        <v>89</v>
      </c>
      <c r="F6" s="131">
        <v>91</v>
      </c>
      <c r="G6" s="131"/>
      <c r="H6" s="131">
        <v>122</v>
      </c>
      <c r="I6" s="131">
        <v>119</v>
      </c>
      <c r="J6" s="131"/>
      <c r="K6" s="131">
        <v>152</v>
      </c>
      <c r="L6" s="131">
        <v>172</v>
      </c>
      <c r="M6" s="131"/>
      <c r="N6" s="131">
        <v>448</v>
      </c>
      <c r="O6" s="131">
        <v>464</v>
      </c>
      <c r="P6" s="131">
        <v>912</v>
      </c>
      <c r="Q6" s="131"/>
      <c r="R6" s="131">
        <v>2171</v>
      </c>
      <c r="S6" s="131">
        <v>3291</v>
      </c>
      <c r="T6" s="131">
        <v>5462</v>
      </c>
      <c r="U6" s="131"/>
      <c r="V6" s="135">
        <v>16.69718051995606</v>
      </c>
    </row>
    <row r="7" spans="1:22" ht="12">
      <c r="A7" s="82" t="s">
        <v>5</v>
      </c>
      <c r="B7" s="15">
        <v>0</v>
      </c>
      <c r="C7" s="15">
        <v>1</v>
      </c>
      <c r="D7" s="15"/>
      <c r="E7" s="132">
        <v>2</v>
      </c>
      <c r="F7" s="131">
        <v>0</v>
      </c>
      <c r="G7" s="131"/>
      <c r="H7" s="131">
        <v>1</v>
      </c>
      <c r="I7" s="131">
        <v>3</v>
      </c>
      <c r="J7" s="131"/>
      <c r="K7" s="131">
        <v>8</v>
      </c>
      <c r="L7" s="131">
        <v>5</v>
      </c>
      <c r="M7" s="131"/>
      <c r="N7" s="131">
        <v>11</v>
      </c>
      <c r="O7" s="131">
        <v>9</v>
      </c>
      <c r="P7" s="131">
        <v>20</v>
      </c>
      <c r="Q7" s="131"/>
      <c r="R7" s="132">
        <v>47</v>
      </c>
      <c r="S7" s="132">
        <v>59</v>
      </c>
      <c r="T7" s="131">
        <v>106</v>
      </c>
      <c r="U7" s="131"/>
      <c r="V7" s="135">
        <v>18.867924528301888</v>
      </c>
    </row>
    <row r="8" spans="1:22" ht="12">
      <c r="A8" s="82" t="s">
        <v>6</v>
      </c>
      <c r="B8" s="15">
        <v>163</v>
      </c>
      <c r="C8" s="15">
        <v>154</v>
      </c>
      <c r="D8" s="15"/>
      <c r="E8" s="131">
        <v>124</v>
      </c>
      <c r="F8" s="131">
        <v>125</v>
      </c>
      <c r="G8" s="131"/>
      <c r="H8" s="131">
        <v>157</v>
      </c>
      <c r="I8" s="131">
        <v>160</v>
      </c>
      <c r="J8" s="131"/>
      <c r="K8" s="131">
        <v>193</v>
      </c>
      <c r="L8" s="131">
        <v>225</v>
      </c>
      <c r="M8" s="131"/>
      <c r="N8" s="131">
        <v>637</v>
      </c>
      <c r="O8" s="131">
        <v>664</v>
      </c>
      <c r="P8" s="131">
        <v>1301</v>
      </c>
      <c r="Q8" s="131"/>
      <c r="R8" s="131">
        <v>5720</v>
      </c>
      <c r="S8" s="131">
        <v>7066</v>
      </c>
      <c r="T8" s="131">
        <v>12786</v>
      </c>
      <c r="U8" s="131"/>
      <c r="V8" s="135">
        <v>10.175191615829814</v>
      </c>
    </row>
    <row r="9" spans="1:22" ht="12">
      <c r="A9" s="82" t="s">
        <v>28</v>
      </c>
      <c r="B9" s="15">
        <v>23</v>
      </c>
      <c r="C9" s="15">
        <v>23</v>
      </c>
      <c r="D9" s="15"/>
      <c r="E9" s="131">
        <v>16</v>
      </c>
      <c r="F9" s="131">
        <v>34</v>
      </c>
      <c r="G9" s="131"/>
      <c r="H9" s="131">
        <v>18</v>
      </c>
      <c r="I9" s="131">
        <v>11</v>
      </c>
      <c r="J9" s="131"/>
      <c r="K9" s="131">
        <v>17</v>
      </c>
      <c r="L9" s="131">
        <v>35</v>
      </c>
      <c r="M9" s="131"/>
      <c r="N9" s="131">
        <v>74</v>
      </c>
      <c r="O9" s="131">
        <v>103</v>
      </c>
      <c r="P9" s="131">
        <v>177</v>
      </c>
      <c r="Q9" s="131"/>
      <c r="R9" s="131">
        <v>320</v>
      </c>
      <c r="S9" s="131">
        <v>600</v>
      </c>
      <c r="T9" s="131">
        <v>920</v>
      </c>
      <c r="U9" s="131"/>
      <c r="V9" s="135">
        <v>19.23913043478261</v>
      </c>
    </row>
    <row r="10" spans="1:22" ht="12">
      <c r="A10" s="82" t="s">
        <v>7</v>
      </c>
      <c r="B10" s="15">
        <v>150</v>
      </c>
      <c r="C10" s="15">
        <v>134</v>
      </c>
      <c r="D10" s="15"/>
      <c r="E10" s="131">
        <v>108</v>
      </c>
      <c r="F10" s="131">
        <v>117</v>
      </c>
      <c r="G10" s="131"/>
      <c r="H10" s="131">
        <v>132</v>
      </c>
      <c r="I10" s="131">
        <v>134</v>
      </c>
      <c r="J10" s="131"/>
      <c r="K10" s="131">
        <v>137</v>
      </c>
      <c r="L10" s="131">
        <v>182</v>
      </c>
      <c r="M10" s="131"/>
      <c r="N10" s="131">
        <v>527</v>
      </c>
      <c r="O10" s="131">
        <v>567</v>
      </c>
      <c r="P10" s="131">
        <v>1094</v>
      </c>
      <c r="Q10" s="131"/>
      <c r="R10" s="131">
        <v>2254</v>
      </c>
      <c r="S10" s="131">
        <v>3200</v>
      </c>
      <c r="T10" s="131">
        <v>5454</v>
      </c>
      <c r="U10" s="131"/>
      <c r="V10" s="135">
        <v>20.058672533920056</v>
      </c>
    </row>
    <row r="11" spans="1:22" ht="12">
      <c r="A11" s="82" t="s">
        <v>29</v>
      </c>
      <c r="B11" s="15">
        <v>38</v>
      </c>
      <c r="C11" s="15">
        <v>32</v>
      </c>
      <c r="D11" s="15"/>
      <c r="E11" s="131">
        <v>29</v>
      </c>
      <c r="F11" s="131">
        <v>20</v>
      </c>
      <c r="G11" s="131"/>
      <c r="H11" s="131">
        <v>34</v>
      </c>
      <c r="I11" s="131">
        <v>25</v>
      </c>
      <c r="J11" s="131"/>
      <c r="K11" s="131">
        <v>40</v>
      </c>
      <c r="L11" s="131">
        <v>46</v>
      </c>
      <c r="M11" s="131"/>
      <c r="N11" s="131">
        <v>141</v>
      </c>
      <c r="O11" s="131">
        <v>123</v>
      </c>
      <c r="P11" s="131">
        <v>264</v>
      </c>
      <c r="Q11" s="131"/>
      <c r="R11" s="131">
        <v>670</v>
      </c>
      <c r="S11" s="131">
        <v>814</v>
      </c>
      <c r="T11" s="131">
        <v>1484</v>
      </c>
      <c r="U11" s="131"/>
      <c r="V11" s="135">
        <v>17.78975741239892</v>
      </c>
    </row>
    <row r="12" spans="1:22" ht="12">
      <c r="A12" s="82" t="s">
        <v>8</v>
      </c>
      <c r="B12" s="15">
        <v>50</v>
      </c>
      <c r="C12" s="15">
        <v>44</v>
      </c>
      <c r="D12" s="15"/>
      <c r="E12" s="131">
        <v>30</v>
      </c>
      <c r="F12" s="131">
        <v>46</v>
      </c>
      <c r="G12" s="131"/>
      <c r="H12" s="131">
        <v>41</v>
      </c>
      <c r="I12" s="131">
        <v>47</v>
      </c>
      <c r="J12" s="131"/>
      <c r="K12" s="131">
        <v>53</v>
      </c>
      <c r="L12" s="131">
        <v>79</v>
      </c>
      <c r="M12" s="131"/>
      <c r="N12" s="131">
        <v>174</v>
      </c>
      <c r="O12" s="131">
        <v>216</v>
      </c>
      <c r="P12" s="131">
        <v>390</v>
      </c>
      <c r="Q12" s="131"/>
      <c r="R12" s="131">
        <v>810</v>
      </c>
      <c r="S12" s="131">
        <v>1654</v>
      </c>
      <c r="T12" s="131">
        <v>2464</v>
      </c>
      <c r="U12" s="131"/>
      <c r="V12" s="135">
        <v>15.827922077922077</v>
      </c>
    </row>
    <row r="13" spans="1:22" ht="12">
      <c r="A13" s="82" t="s">
        <v>30</v>
      </c>
      <c r="B13" s="15">
        <v>209</v>
      </c>
      <c r="C13" s="15">
        <v>194</v>
      </c>
      <c r="D13" s="15"/>
      <c r="E13" s="131">
        <v>125</v>
      </c>
      <c r="F13" s="131">
        <v>144</v>
      </c>
      <c r="G13" s="131"/>
      <c r="H13" s="131">
        <v>161</v>
      </c>
      <c r="I13" s="131">
        <v>145</v>
      </c>
      <c r="J13" s="131"/>
      <c r="K13" s="131">
        <v>181</v>
      </c>
      <c r="L13" s="131">
        <v>202</v>
      </c>
      <c r="M13" s="131"/>
      <c r="N13" s="131">
        <v>676</v>
      </c>
      <c r="O13" s="131">
        <v>685</v>
      </c>
      <c r="P13" s="131">
        <v>1361</v>
      </c>
      <c r="Q13" s="131"/>
      <c r="R13" s="131">
        <v>2903</v>
      </c>
      <c r="S13" s="131">
        <v>4106</v>
      </c>
      <c r="T13" s="131">
        <v>7009</v>
      </c>
      <c r="U13" s="131"/>
      <c r="V13" s="135">
        <v>19.41789128263661</v>
      </c>
    </row>
    <row r="14" spans="1:22" ht="12">
      <c r="A14" s="83" t="s">
        <v>9</v>
      </c>
      <c r="B14" s="15">
        <v>100</v>
      </c>
      <c r="C14" s="15">
        <v>76</v>
      </c>
      <c r="D14" s="15"/>
      <c r="E14" s="131">
        <v>89</v>
      </c>
      <c r="F14" s="131">
        <v>76</v>
      </c>
      <c r="G14" s="131"/>
      <c r="H14" s="131">
        <v>98</v>
      </c>
      <c r="I14" s="131">
        <v>105</v>
      </c>
      <c r="J14" s="131"/>
      <c r="K14" s="131">
        <v>99</v>
      </c>
      <c r="L14" s="131">
        <v>168</v>
      </c>
      <c r="M14" s="131"/>
      <c r="N14" s="131">
        <v>386</v>
      </c>
      <c r="O14" s="131">
        <v>425</v>
      </c>
      <c r="P14" s="131">
        <v>811</v>
      </c>
      <c r="Q14" s="131"/>
      <c r="R14" s="131">
        <v>1871</v>
      </c>
      <c r="S14" s="131">
        <v>2864</v>
      </c>
      <c r="T14" s="131">
        <v>4735</v>
      </c>
      <c r="U14" s="131"/>
      <c r="V14" s="135">
        <v>17.12777191129884</v>
      </c>
    </row>
    <row r="15" spans="1:22" ht="12">
      <c r="A15" s="82" t="s">
        <v>10</v>
      </c>
      <c r="B15" s="15">
        <v>15</v>
      </c>
      <c r="C15" s="15">
        <v>10</v>
      </c>
      <c r="D15" s="15"/>
      <c r="E15" s="131">
        <v>22</v>
      </c>
      <c r="F15" s="131">
        <v>10</v>
      </c>
      <c r="G15" s="131"/>
      <c r="H15" s="131">
        <v>29</v>
      </c>
      <c r="I15" s="131">
        <v>33</v>
      </c>
      <c r="J15" s="131"/>
      <c r="K15" s="131">
        <v>37</v>
      </c>
      <c r="L15" s="131">
        <v>38</v>
      </c>
      <c r="M15" s="131"/>
      <c r="N15" s="131">
        <v>103</v>
      </c>
      <c r="O15" s="131">
        <v>91</v>
      </c>
      <c r="P15" s="131">
        <v>194</v>
      </c>
      <c r="Q15" s="131"/>
      <c r="R15" s="131">
        <v>470</v>
      </c>
      <c r="S15" s="131">
        <v>647</v>
      </c>
      <c r="T15" s="131">
        <v>1117</v>
      </c>
      <c r="U15" s="131"/>
      <c r="V15" s="135">
        <v>17.367949865711726</v>
      </c>
    </row>
    <row r="16" spans="1:22" ht="12">
      <c r="A16" s="82" t="s">
        <v>11</v>
      </c>
      <c r="B16" s="15">
        <v>47</v>
      </c>
      <c r="C16" s="15">
        <v>58</v>
      </c>
      <c r="D16" s="15"/>
      <c r="E16" s="131">
        <v>31</v>
      </c>
      <c r="F16" s="131">
        <v>39</v>
      </c>
      <c r="G16" s="131"/>
      <c r="H16" s="131">
        <v>61</v>
      </c>
      <c r="I16" s="131">
        <v>65</v>
      </c>
      <c r="J16" s="131"/>
      <c r="K16" s="131">
        <v>73</v>
      </c>
      <c r="L16" s="131">
        <v>74</v>
      </c>
      <c r="M16" s="131"/>
      <c r="N16" s="131">
        <v>212</v>
      </c>
      <c r="O16" s="131">
        <v>236</v>
      </c>
      <c r="P16" s="131">
        <v>448</v>
      </c>
      <c r="Q16" s="131"/>
      <c r="R16" s="131">
        <v>928</v>
      </c>
      <c r="S16" s="131">
        <v>1356</v>
      </c>
      <c r="T16" s="131">
        <v>2284</v>
      </c>
      <c r="U16" s="131"/>
      <c r="V16" s="135">
        <v>19.614711033274958</v>
      </c>
    </row>
    <row r="17" spans="1:22" ht="12">
      <c r="A17" s="82" t="s">
        <v>12</v>
      </c>
      <c r="B17" s="15">
        <v>188</v>
      </c>
      <c r="C17" s="15">
        <v>153</v>
      </c>
      <c r="D17" s="15"/>
      <c r="E17" s="131">
        <v>162</v>
      </c>
      <c r="F17" s="131">
        <v>120</v>
      </c>
      <c r="G17" s="131"/>
      <c r="H17" s="131">
        <v>206</v>
      </c>
      <c r="I17" s="131">
        <v>204</v>
      </c>
      <c r="J17" s="131"/>
      <c r="K17" s="131">
        <v>321</v>
      </c>
      <c r="L17" s="131">
        <v>375</v>
      </c>
      <c r="M17" s="131"/>
      <c r="N17" s="131">
        <v>877</v>
      </c>
      <c r="O17" s="131">
        <v>852</v>
      </c>
      <c r="P17" s="131">
        <v>1729</v>
      </c>
      <c r="Q17" s="131"/>
      <c r="R17" s="131">
        <v>3949</v>
      </c>
      <c r="S17" s="131">
        <v>5904</v>
      </c>
      <c r="T17" s="131">
        <v>9853</v>
      </c>
      <c r="U17" s="131"/>
      <c r="V17" s="135">
        <v>17.547954937582464</v>
      </c>
    </row>
    <row r="18" spans="1:22" ht="12">
      <c r="A18" s="82" t="s">
        <v>13</v>
      </c>
      <c r="B18" s="15">
        <v>32</v>
      </c>
      <c r="C18" s="15">
        <v>32</v>
      </c>
      <c r="D18" s="15"/>
      <c r="E18" s="131">
        <v>38</v>
      </c>
      <c r="F18" s="131">
        <v>23</v>
      </c>
      <c r="G18" s="131"/>
      <c r="H18" s="131">
        <v>51</v>
      </c>
      <c r="I18" s="131">
        <v>42</v>
      </c>
      <c r="J18" s="131"/>
      <c r="K18" s="131">
        <v>59</v>
      </c>
      <c r="L18" s="131">
        <v>80</v>
      </c>
      <c r="M18" s="131"/>
      <c r="N18" s="131">
        <v>180</v>
      </c>
      <c r="O18" s="131">
        <v>177</v>
      </c>
      <c r="P18" s="131">
        <v>357</v>
      </c>
      <c r="Q18" s="131"/>
      <c r="R18" s="131">
        <v>662</v>
      </c>
      <c r="S18" s="131">
        <v>969</v>
      </c>
      <c r="T18" s="131">
        <v>1631</v>
      </c>
      <c r="U18" s="131"/>
      <c r="V18" s="135">
        <v>21.888412017167383</v>
      </c>
    </row>
    <row r="19" spans="1:22" ht="12">
      <c r="A19" s="82" t="s">
        <v>14</v>
      </c>
      <c r="B19" s="15">
        <v>4</v>
      </c>
      <c r="C19" s="15">
        <v>3</v>
      </c>
      <c r="D19" s="15"/>
      <c r="E19" s="131">
        <v>6</v>
      </c>
      <c r="F19" s="131">
        <v>2</v>
      </c>
      <c r="G19" s="131"/>
      <c r="H19" s="131">
        <v>11</v>
      </c>
      <c r="I19" s="131">
        <v>3</v>
      </c>
      <c r="J19" s="131"/>
      <c r="K19" s="131">
        <v>8</v>
      </c>
      <c r="L19" s="131">
        <v>7</v>
      </c>
      <c r="M19" s="131"/>
      <c r="N19" s="131">
        <v>29</v>
      </c>
      <c r="O19" s="131">
        <v>15</v>
      </c>
      <c r="P19" s="131">
        <v>44</v>
      </c>
      <c r="Q19" s="131"/>
      <c r="R19" s="131">
        <v>121</v>
      </c>
      <c r="S19" s="131">
        <v>158</v>
      </c>
      <c r="T19" s="131">
        <v>279</v>
      </c>
      <c r="U19" s="131"/>
      <c r="V19" s="135">
        <v>15.770609318996415</v>
      </c>
    </row>
    <row r="20" spans="1:22" ht="12">
      <c r="A20" s="82" t="s">
        <v>15</v>
      </c>
      <c r="B20" s="15">
        <v>69</v>
      </c>
      <c r="C20" s="15">
        <v>71</v>
      </c>
      <c r="D20" s="15"/>
      <c r="E20" s="131">
        <v>62</v>
      </c>
      <c r="F20" s="131">
        <v>45</v>
      </c>
      <c r="G20" s="131"/>
      <c r="H20" s="131">
        <v>122</v>
      </c>
      <c r="I20" s="131">
        <v>125</v>
      </c>
      <c r="J20" s="131"/>
      <c r="K20" s="131">
        <v>229</v>
      </c>
      <c r="L20" s="131">
        <v>236</v>
      </c>
      <c r="M20" s="131"/>
      <c r="N20" s="131">
        <v>482</v>
      </c>
      <c r="O20" s="131">
        <v>477</v>
      </c>
      <c r="P20" s="131">
        <v>959</v>
      </c>
      <c r="Q20" s="131"/>
      <c r="R20" s="131">
        <v>2013</v>
      </c>
      <c r="S20" s="131">
        <v>2883</v>
      </c>
      <c r="T20" s="131">
        <v>4896</v>
      </c>
      <c r="U20" s="131"/>
      <c r="V20" s="135">
        <v>19.587418300653596</v>
      </c>
    </row>
    <row r="21" spans="1:22" ht="12">
      <c r="A21" s="14" t="s">
        <v>16</v>
      </c>
      <c r="B21" s="15">
        <v>93</v>
      </c>
      <c r="C21" s="15">
        <v>101</v>
      </c>
      <c r="D21" s="15"/>
      <c r="E21" s="131">
        <v>112</v>
      </c>
      <c r="F21" s="131">
        <v>113</v>
      </c>
      <c r="G21" s="131"/>
      <c r="H21" s="131">
        <v>181</v>
      </c>
      <c r="I21" s="131">
        <v>158</v>
      </c>
      <c r="J21" s="131"/>
      <c r="K21" s="131">
        <v>299</v>
      </c>
      <c r="L21" s="131">
        <v>302</v>
      </c>
      <c r="M21" s="131"/>
      <c r="N21" s="131">
        <v>685</v>
      </c>
      <c r="O21" s="131">
        <v>674</v>
      </c>
      <c r="P21" s="131">
        <v>1359</v>
      </c>
      <c r="Q21" s="131"/>
      <c r="R21" s="131">
        <v>2857</v>
      </c>
      <c r="S21" s="131">
        <v>3868</v>
      </c>
      <c r="T21" s="131">
        <v>6725</v>
      </c>
      <c r="U21" s="131"/>
      <c r="V21" s="135">
        <v>20.20817843866171</v>
      </c>
    </row>
    <row r="22" spans="1:22" ht="12">
      <c r="A22" s="82" t="s">
        <v>17</v>
      </c>
      <c r="B22" s="15">
        <v>12</v>
      </c>
      <c r="C22" s="15">
        <v>3</v>
      </c>
      <c r="D22" s="15"/>
      <c r="E22" s="131">
        <v>6</v>
      </c>
      <c r="F22" s="131">
        <v>6</v>
      </c>
      <c r="G22" s="131"/>
      <c r="H22" s="131">
        <v>13</v>
      </c>
      <c r="I22" s="131">
        <v>17</v>
      </c>
      <c r="J22" s="131"/>
      <c r="K22" s="131">
        <v>22</v>
      </c>
      <c r="L22" s="131">
        <v>11</v>
      </c>
      <c r="M22" s="131"/>
      <c r="N22" s="131">
        <v>53</v>
      </c>
      <c r="O22" s="131">
        <v>37</v>
      </c>
      <c r="P22" s="131">
        <v>90</v>
      </c>
      <c r="Q22" s="131"/>
      <c r="R22" s="131">
        <v>215</v>
      </c>
      <c r="S22" s="131">
        <v>292</v>
      </c>
      <c r="T22" s="131">
        <v>507</v>
      </c>
      <c r="U22" s="131"/>
      <c r="V22" s="135">
        <v>17.75147928994083</v>
      </c>
    </row>
    <row r="23" spans="1:22" ht="12">
      <c r="A23" s="82" t="s">
        <v>18</v>
      </c>
      <c r="B23" s="15">
        <v>25</v>
      </c>
      <c r="C23" s="15">
        <v>31</v>
      </c>
      <c r="D23" s="15"/>
      <c r="E23" s="131">
        <v>26</v>
      </c>
      <c r="F23" s="131">
        <v>37</v>
      </c>
      <c r="G23" s="131"/>
      <c r="H23" s="131">
        <v>51</v>
      </c>
      <c r="I23" s="131">
        <v>47</v>
      </c>
      <c r="J23" s="131"/>
      <c r="K23" s="131">
        <v>91</v>
      </c>
      <c r="L23" s="131">
        <v>85</v>
      </c>
      <c r="M23" s="131"/>
      <c r="N23" s="131">
        <v>193</v>
      </c>
      <c r="O23" s="131">
        <v>200</v>
      </c>
      <c r="P23" s="131">
        <v>393</v>
      </c>
      <c r="Q23" s="131"/>
      <c r="R23" s="131">
        <v>831</v>
      </c>
      <c r="S23" s="131">
        <v>1142</v>
      </c>
      <c r="T23" s="131">
        <v>1973</v>
      </c>
      <c r="U23" s="131"/>
      <c r="V23" s="135">
        <v>19.918905220476432</v>
      </c>
    </row>
    <row r="24" spans="1:22" ht="12">
      <c r="A24" s="82" t="s">
        <v>19</v>
      </c>
      <c r="B24" s="15">
        <v>98</v>
      </c>
      <c r="C24" s="15">
        <v>101</v>
      </c>
      <c r="D24" s="15"/>
      <c r="E24" s="131">
        <v>104</v>
      </c>
      <c r="F24" s="131">
        <v>90</v>
      </c>
      <c r="G24" s="131"/>
      <c r="H24" s="131">
        <v>185</v>
      </c>
      <c r="I24" s="131">
        <v>162</v>
      </c>
      <c r="J24" s="131"/>
      <c r="K24" s="131">
        <v>356</v>
      </c>
      <c r="L24" s="131">
        <v>343</v>
      </c>
      <c r="M24" s="131"/>
      <c r="N24" s="131">
        <v>743</v>
      </c>
      <c r="O24" s="131">
        <v>696</v>
      </c>
      <c r="P24" s="131">
        <v>1439</v>
      </c>
      <c r="Q24" s="131"/>
      <c r="R24" s="131">
        <v>2670</v>
      </c>
      <c r="S24" s="131">
        <v>3637</v>
      </c>
      <c r="T24" s="131">
        <v>6307</v>
      </c>
      <c r="U24" s="131"/>
      <c r="V24" s="135">
        <v>22.815918820358334</v>
      </c>
    </row>
    <row r="25" spans="1:22" ht="12.75" customHeight="1">
      <c r="A25" s="82" t="s">
        <v>20</v>
      </c>
      <c r="B25" s="15">
        <v>21</v>
      </c>
      <c r="C25" s="15">
        <v>23</v>
      </c>
      <c r="D25" s="15"/>
      <c r="E25" s="131">
        <v>28</v>
      </c>
      <c r="F25" s="131">
        <v>24</v>
      </c>
      <c r="G25" s="131"/>
      <c r="H25" s="131">
        <v>47</v>
      </c>
      <c r="I25" s="131">
        <v>51</v>
      </c>
      <c r="J25" s="131"/>
      <c r="K25" s="131">
        <v>80</v>
      </c>
      <c r="L25" s="131">
        <v>75</v>
      </c>
      <c r="M25" s="131"/>
      <c r="N25" s="131">
        <v>176</v>
      </c>
      <c r="O25" s="131">
        <v>173</v>
      </c>
      <c r="P25" s="131">
        <v>349</v>
      </c>
      <c r="Q25" s="131"/>
      <c r="R25" s="131">
        <v>798</v>
      </c>
      <c r="S25" s="131">
        <v>1209</v>
      </c>
      <c r="T25" s="131">
        <v>2007</v>
      </c>
      <c r="U25" s="131"/>
      <c r="V25" s="135">
        <v>17.38913801694071</v>
      </c>
    </row>
    <row r="26" spans="1:22" s="50" customFormat="1" ht="12.75" customHeight="1">
      <c r="A26" s="107" t="s">
        <v>135</v>
      </c>
      <c r="B26" s="86">
        <v>1422</v>
      </c>
      <c r="C26" s="86">
        <v>1326</v>
      </c>
      <c r="D26" s="86"/>
      <c r="E26" s="133">
        <v>1209</v>
      </c>
      <c r="F26" s="133">
        <v>1162</v>
      </c>
      <c r="G26" s="133"/>
      <c r="H26" s="133">
        <v>1721</v>
      </c>
      <c r="I26" s="133">
        <v>1656</v>
      </c>
      <c r="J26" s="133"/>
      <c r="K26" s="133">
        <v>2455</v>
      </c>
      <c r="L26" s="133">
        <v>2740</v>
      </c>
      <c r="M26" s="133"/>
      <c r="N26" s="134">
        <v>6807</v>
      </c>
      <c r="O26" s="134">
        <v>6884</v>
      </c>
      <c r="P26" s="134">
        <v>13691</v>
      </c>
      <c r="Q26" s="133"/>
      <c r="R26" s="133">
        <v>32280</v>
      </c>
      <c r="S26" s="133">
        <v>45719</v>
      </c>
      <c r="T26" s="133">
        <v>77999</v>
      </c>
      <c r="U26" s="133"/>
      <c r="V26" s="136">
        <v>17.552789138322286</v>
      </c>
    </row>
    <row r="27" spans="1:22" s="50" customFormat="1" ht="12">
      <c r="A27" s="69"/>
      <c r="B27" s="88"/>
      <c r="C27" s="88"/>
      <c r="D27" s="88"/>
      <c r="E27" s="180"/>
      <c r="F27" s="180"/>
      <c r="G27" s="180"/>
      <c r="H27" s="180"/>
      <c r="I27" s="180"/>
      <c r="J27" s="180"/>
      <c r="K27" s="180"/>
      <c r="L27" s="180"/>
      <c r="M27" s="180"/>
      <c r="N27" s="181"/>
      <c r="O27" s="181"/>
      <c r="P27" s="181"/>
      <c r="Q27" s="180"/>
      <c r="R27" s="180"/>
      <c r="S27" s="180"/>
      <c r="T27" s="180"/>
      <c r="U27" s="180"/>
      <c r="V27" s="182"/>
    </row>
    <row r="28" spans="1:22" ht="12">
      <c r="A28" s="168" t="s">
        <v>127</v>
      </c>
      <c r="V28" s="21"/>
    </row>
    <row r="29" spans="5:22" ht="12">
      <c r="E29" s="15"/>
      <c r="V29" s="21"/>
    </row>
  </sheetData>
  <mergeCells count="3">
    <mergeCell ref="N3:P3"/>
    <mergeCell ref="R3:T3"/>
    <mergeCell ref="V3:V4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2" customWidth="1"/>
    <col min="2" max="3" width="7.28125" style="2" customWidth="1"/>
    <col min="4" max="4" width="0.85546875" style="2" customWidth="1"/>
    <col min="5" max="6" width="7.28125" style="2" customWidth="1"/>
    <col min="7" max="7" width="0.85546875" style="2" customWidth="1"/>
    <col min="8" max="9" width="7.28125" style="2" customWidth="1"/>
    <col min="10" max="10" width="0.85546875" style="2" customWidth="1"/>
    <col min="11" max="12" width="7.28125" style="2" customWidth="1"/>
    <col min="13" max="13" width="0.85546875" style="2" customWidth="1"/>
    <col min="14" max="16" width="7.28125" style="2" customWidth="1"/>
    <col min="17" max="17" width="0.85546875" style="2" customWidth="1"/>
    <col min="18" max="20" width="7.28125" style="2" customWidth="1"/>
    <col min="21" max="21" width="0.85546875" style="2" customWidth="1"/>
    <col min="22" max="22" width="11.7109375" style="2" customWidth="1"/>
    <col min="23" max="16384" width="9.140625" style="2" customWidth="1"/>
  </cols>
  <sheetData>
    <row r="1" spans="1:4" ht="12.75">
      <c r="A1" s="91" t="s">
        <v>139</v>
      </c>
      <c r="B1" s="96"/>
      <c r="C1" s="96"/>
      <c r="D1" s="96"/>
    </row>
    <row r="2" spans="1:22" ht="12">
      <c r="A2" s="14"/>
      <c r="B2" s="14"/>
      <c r="C2" s="14"/>
      <c r="D2" s="14"/>
      <c r="T2" s="5"/>
      <c r="U2" s="5"/>
      <c r="V2" s="5"/>
    </row>
    <row r="3" spans="1:22" ht="18.75" customHeight="1">
      <c r="A3" s="44"/>
      <c r="B3" s="97" t="s">
        <v>40</v>
      </c>
      <c r="C3" s="7"/>
      <c r="D3" s="8"/>
      <c r="E3" s="115" t="s">
        <v>147</v>
      </c>
      <c r="F3" s="7"/>
      <c r="G3" s="8"/>
      <c r="H3" s="115" t="s">
        <v>144</v>
      </c>
      <c r="I3" s="7"/>
      <c r="J3" s="8"/>
      <c r="K3" s="114" t="s">
        <v>145</v>
      </c>
      <c r="L3" s="7"/>
      <c r="M3" s="8"/>
      <c r="N3" s="186" t="s">
        <v>53</v>
      </c>
      <c r="O3" s="190"/>
      <c r="P3" s="190"/>
      <c r="Q3" s="9"/>
      <c r="R3" s="97" t="s">
        <v>44</v>
      </c>
      <c r="S3" s="6"/>
      <c r="T3" s="97"/>
      <c r="U3" s="98"/>
      <c r="V3" s="193" t="s">
        <v>54</v>
      </c>
    </row>
    <row r="4" spans="1:22" ht="18.75" customHeight="1">
      <c r="A4" s="18" t="s">
        <v>3</v>
      </c>
      <c r="B4" s="79" t="s">
        <v>27</v>
      </c>
      <c r="C4" s="79" t="s">
        <v>25</v>
      </c>
      <c r="D4" s="11"/>
      <c r="E4" s="79" t="s">
        <v>27</v>
      </c>
      <c r="F4" s="79" t="s">
        <v>25</v>
      </c>
      <c r="G4" s="11"/>
      <c r="H4" s="79" t="s">
        <v>27</v>
      </c>
      <c r="I4" s="79" t="s">
        <v>25</v>
      </c>
      <c r="J4" s="11"/>
      <c r="K4" s="79" t="s">
        <v>27</v>
      </c>
      <c r="L4" s="79" t="s">
        <v>25</v>
      </c>
      <c r="M4" s="11"/>
      <c r="N4" s="79" t="s">
        <v>27</v>
      </c>
      <c r="O4" s="79" t="s">
        <v>25</v>
      </c>
      <c r="P4" s="79" t="s">
        <v>26</v>
      </c>
      <c r="Q4" s="11"/>
      <c r="R4" s="79" t="s">
        <v>27</v>
      </c>
      <c r="S4" s="79" t="s">
        <v>25</v>
      </c>
      <c r="T4" s="79" t="s">
        <v>26</v>
      </c>
      <c r="U4" s="79"/>
      <c r="V4" s="192"/>
    </row>
    <row r="5" spans="1:22" ht="7.5" customHeight="1">
      <c r="A5" s="6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99"/>
    </row>
    <row r="6" spans="1:22" ht="12" customHeight="1">
      <c r="A6" s="82" t="s">
        <v>4</v>
      </c>
      <c r="B6" s="52">
        <v>0</v>
      </c>
      <c r="C6" s="52">
        <v>1</v>
      </c>
      <c r="D6" s="52"/>
      <c r="E6" s="52">
        <v>0</v>
      </c>
      <c r="F6" s="52">
        <v>0</v>
      </c>
      <c r="G6" s="52"/>
      <c r="H6" s="52">
        <v>0</v>
      </c>
      <c r="I6" s="52">
        <v>0</v>
      </c>
      <c r="J6" s="52"/>
      <c r="K6" s="52">
        <v>0</v>
      </c>
      <c r="L6" s="84">
        <v>1</v>
      </c>
      <c r="M6" s="52"/>
      <c r="N6" s="164">
        <f>B6+E6+H6+K6</f>
        <v>0</v>
      </c>
      <c r="O6" s="164">
        <f>C6+F6+I6+L6</f>
        <v>2</v>
      </c>
      <c r="P6" s="52">
        <f>SUM(N6:O6)</f>
        <v>2</v>
      </c>
      <c r="Q6" s="52"/>
      <c r="R6" s="52">
        <v>26</v>
      </c>
      <c r="S6" s="52">
        <v>20</v>
      </c>
      <c r="T6" s="15">
        <v>46</v>
      </c>
      <c r="U6" s="15"/>
      <c r="V6" s="165">
        <f>P6/T6*100</f>
        <v>4.3478260869565215</v>
      </c>
    </row>
    <row r="7" spans="1:22" ht="12">
      <c r="A7" s="82" t="s">
        <v>5</v>
      </c>
      <c r="B7" s="52">
        <v>0</v>
      </c>
      <c r="C7" s="52">
        <v>0</v>
      </c>
      <c r="D7" s="52"/>
      <c r="E7" s="52">
        <v>0</v>
      </c>
      <c r="F7" s="52">
        <v>0</v>
      </c>
      <c r="G7" s="52"/>
      <c r="H7" s="52">
        <v>0</v>
      </c>
      <c r="I7" s="52">
        <v>0</v>
      </c>
      <c r="J7" s="52"/>
      <c r="K7" s="52">
        <v>0</v>
      </c>
      <c r="L7" s="52">
        <v>0</v>
      </c>
      <c r="M7" s="52"/>
      <c r="N7" s="164">
        <f aca="true" t="shared" si="0" ref="N7:N26">B7+E7+H7+K7</f>
        <v>0</v>
      </c>
      <c r="O7" s="164">
        <f aca="true" t="shared" si="1" ref="O7:O26">C7+F7+I7+L7</f>
        <v>0</v>
      </c>
      <c r="P7" s="52">
        <f aca="true" t="shared" si="2" ref="P7:P26">SUM(N7:O7)</f>
        <v>0</v>
      </c>
      <c r="Q7" s="52"/>
      <c r="R7" s="52">
        <v>0</v>
      </c>
      <c r="S7" s="52">
        <v>1</v>
      </c>
      <c r="T7" s="15">
        <v>1</v>
      </c>
      <c r="U7" s="15"/>
      <c r="V7" s="165">
        <f aca="true" t="shared" si="3" ref="V7:V26">P7/T7*100</f>
        <v>0</v>
      </c>
    </row>
    <row r="8" spans="1:22" ht="12">
      <c r="A8" s="82" t="s">
        <v>6</v>
      </c>
      <c r="B8" s="52">
        <v>0</v>
      </c>
      <c r="C8" s="52">
        <v>0</v>
      </c>
      <c r="D8" s="52"/>
      <c r="E8" s="52">
        <v>0</v>
      </c>
      <c r="F8" s="84">
        <v>0</v>
      </c>
      <c r="G8" s="52"/>
      <c r="H8" s="52">
        <v>0</v>
      </c>
      <c r="I8" s="52">
        <v>1</v>
      </c>
      <c r="J8" s="52"/>
      <c r="K8" s="52">
        <v>0</v>
      </c>
      <c r="L8" s="52">
        <v>0</v>
      </c>
      <c r="M8" s="52"/>
      <c r="N8" s="164">
        <f t="shared" si="0"/>
        <v>0</v>
      </c>
      <c r="O8" s="164">
        <f t="shared" si="1"/>
        <v>1</v>
      </c>
      <c r="P8" s="52">
        <f t="shared" si="2"/>
        <v>1</v>
      </c>
      <c r="Q8" s="52"/>
      <c r="R8" s="52">
        <v>67</v>
      </c>
      <c r="S8" s="52">
        <v>43</v>
      </c>
      <c r="T8" s="15">
        <v>110</v>
      </c>
      <c r="U8" s="15"/>
      <c r="V8" s="165">
        <f t="shared" si="3"/>
        <v>0.9090909090909091</v>
      </c>
    </row>
    <row r="9" spans="1:22" ht="12">
      <c r="A9" s="82" t="s">
        <v>28</v>
      </c>
      <c r="B9" s="52">
        <v>0</v>
      </c>
      <c r="C9" s="52">
        <v>0</v>
      </c>
      <c r="D9" s="52"/>
      <c r="E9" s="52">
        <v>0</v>
      </c>
      <c r="F9" s="52">
        <v>0</v>
      </c>
      <c r="G9" s="52"/>
      <c r="H9" s="84">
        <v>0</v>
      </c>
      <c r="I9" s="52">
        <v>0</v>
      </c>
      <c r="J9" s="52"/>
      <c r="K9" s="52">
        <v>1</v>
      </c>
      <c r="L9" s="52">
        <v>0</v>
      </c>
      <c r="M9" s="52"/>
      <c r="N9" s="164">
        <f t="shared" si="0"/>
        <v>1</v>
      </c>
      <c r="O9" s="164">
        <f t="shared" si="1"/>
        <v>0</v>
      </c>
      <c r="P9" s="52">
        <f t="shared" si="2"/>
        <v>1</v>
      </c>
      <c r="Q9" s="52"/>
      <c r="R9" s="52">
        <v>7</v>
      </c>
      <c r="S9" s="52">
        <v>7</v>
      </c>
      <c r="T9" s="15">
        <v>14</v>
      </c>
      <c r="U9" s="15"/>
      <c r="V9" s="165">
        <f t="shared" si="3"/>
        <v>7.142857142857142</v>
      </c>
    </row>
    <row r="10" spans="1:22" ht="12">
      <c r="A10" s="82" t="s">
        <v>7</v>
      </c>
      <c r="B10" s="52">
        <v>0</v>
      </c>
      <c r="C10" s="52">
        <v>0</v>
      </c>
      <c r="D10" s="52"/>
      <c r="E10" s="84">
        <v>0</v>
      </c>
      <c r="F10" s="52">
        <v>0</v>
      </c>
      <c r="G10" s="52"/>
      <c r="H10" s="52">
        <v>1</v>
      </c>
      <c r="I10" s="52">
        <v>1</v>
      </c>
      <c r="J10" s="52"/>
      <c r="K10" s="52">
        <v>0</v>
      </c>
      <c r="L10" s="52">
        <v>0</v>
      </c>
      <c r="M10" s="52"/>
      <c r="N10" s="164">
        <f t="shared" si="0"/>
        <v>1</v>
      </c>
      <c r="O10" s="164">
        <f t="shared" si="1"/>
        <v>1</v>
      </c>
      <c r="P10" s="52">
        <f t="shared" si="2"/>
        <v>2</v>
      </c>
      <c r="Q10" s="52"/>
      <c r="R10" s="52">
        <v>33</v>
      </c>
      <c r="S10" s="52">
        <v>26</v>
      </c>
      <c r="T10" s="15">
        <v>59</v>
      </c>
      <c r="U10" s="15"/>
      <c r="V10" s="165">
        <f t="shared" si="3"/>
        <v>3.389830508474576</v>
      </c>
    </row>
    <row r="11" spans="1:22" ht="12">
      <c r="A11" s="82" t="s">
        <v>29</v>
      </c>
      <c r="B11" s="52">
        <v>0</v>
      </c>
      <c r="C11" s="52">
        <v>0</v>
      </c>
      <c r="D11" s="52"/>
      <c r="E11" s="52">
        <v>0</v>
      </c>
      <c r="F11" s="52">
        <v>0</v>
      </c>
      <c r="G11" s="52"/>
      <c r="H11" s="52">
        <v>0</v>
      </c>
      <c r="I11" s="52">
        <v>0</v>
      </c>
      <c r="J11" s="52"/>
      <c r="K11" s="52">
        <v>0</v>
      </c>
      <c r="L11" s="52">
        <v>0</v>
      </c>
      <c r="M11" s="52"/>
      <c r="N11" s="164">
        <f t="shared" si="0"/>
        <v>0</v>
      </c>
      <c r="O11" s="164">
        <f t="shared" si="1"/>
        <v>0</v>
      </c>
      <c r="P11" s="52">
        <f t="shared" si="2"/>
        <v>0</v>
      </c>
      <c r="Q11" s="52"/>
      <c r="R11" s="52">
        <v>8</v>
      </c>
      <c r="S11" s="52">
        <v>5</v>
      </c>
      <c r="T11" s="15">
        <v>13</v>
      </c>
      <c r="U11" s="15"/>
      <c r="V11" s="165">
        <f t="shared" si="3"/>
        <v>0</v>
      </c>
    </row>
    <row r="12" spans="1:22" ht="12">
      <c r="A12" s="82" t="s">
        <v>8</v>
      </c>
      <c r="B12" s="52">
        <v>0</v>
      </c>
      <c r="C12" s="52">
        <v>0</v>
      </c>
      <c r="D12" s="52"/>
      <c r="E12" s="52">
        <v>0</v>
      </c>
      <c r="F12" s="52">
        <v>0</v>
      </c>
      <c r="G12" s="52"/>
      <c r="H12" s="52">
        <v>0</v>
      </c>
      <c r="I12" s="52">
        <v>0</v>
      </c>
      <c r="J12" s="52"/>
      <c r="K12" s="52">
        <v>0</v>
      </c>
      <c r="L12" s="52">
        <v>0</v>
      </c>
      <c r="M12" s="52"/>
      <c r="N12" s="164">
        <f t="shared" si="0"/>
        <v>0</v>
      </c>
      <c r="O12" s="164">
        <f t="shared" si="1"/>
        <v>0</v>
      </c>
      <c r="P12" s="52">
        <f t="shared" si="2"/>
        <v>0</v>
      </c>
      <c r="Q12" s="52"/>
      <c r="R12" s="52">
        <v>5</v>
      </c>
      <c r="S12" s="52">
        <v>4</v>
      </c>
      <c r="T12" s="15">
        <v>9</v>
      </c>
      <c r="U12" s="15"/>
      <c r="V12" s="165">
        <f t="shared" si="3"/>
        <v>0</v>
      </c>
    </row>
    <row r="13" spans="1:22" ht="12">
      <c r="A13" s="82" t="s">
        <v>30</v>
      </c>
      <c r="B13" s="84">
        <v>0</v>
      </c>
      <c r="C13" s="52">
        <v>0</v>
      </c>
      <c r="D13" s="52"/>
      <c r="E13" s="52">
        <v>0</v>
      </c>
      <c r="F13" s="52">
        <v>0</v>
      </c>
      <c r="G13" s="52"/>
      <c r="H13" s="52">
        <v>1</v>
      </c>
      <c r="I13" s="52">
        <v>0</v>
      </c>
      <c r="J13" s="52"/>
      <c r="K13" s="84">
        <v>0</v>
      </c>
      <c r="L13" s="52">
        <v>1</v>
      </c>
      <c r="M13" s="52"/>
      <c r="N13" s="164">
        <f t="shared" si="0"/>
        <v>1</v>
      </c>
      <c r="O13" s="164">
        <f t="shared" si="1"/>
        <v>1</v>
      </c>
      <c r="P13" s="52">
        <f t="shared" si="2"/>
        <v>2</v>
      </c>
      <c r="Q13" s="52"/>
      <c r="R13" s="52">
        <v>28</v>
      </c>
      <c r="S13" s="52">
        <v>16</v>
      </c>
      <c r="T13" s="15">
        <v>44</v>
      </c>
      <c r="U13" s="15"/>
      <c r="V13" s="165">
        <f t="shared" si="3"/>
        <v>4.545454545454546</v>
      </c>
    </row>
    <row r="14" spans="1:22" ht="12">
      <c r="A14" s="83" t="s">
        <v>9</v>
      </c>
      <c r="B14" s="84">
        <v>0</v>
      </c>
      <c r="C14" s="84">
        <v>0</v>
      </c>
      <c r="D14" s="52"/>
      <c r="E14" s="52">
        <v>0</v>
      </c>
      <c r="F14" s="52">
        <v>0</v>
      </c>
      <c r="G14" s="52"/>
      <c r="H14" s="84">
        <v>0</v>
      </c>
      <c r="I14" s="52">
        <v>0</v>
      </c>
      <c r="J14" s="52"/>
      <c r="K14" s="52">
        <v>0</v>
      </c>
      <c r="L14" s="52">
        <v>2</v>
      </c>
      <c r="M14" s="52"/>
      <c r="N14" s="164">
        <f t="shared" si="0"/>
        <v>0</v>
      </c>
      <c r="O14" s="164">
        <f t="shared" si="1"/>
        <v>2</v>
      </c>
      <c r="P14" s="52">
        <f t="shared" si="2"/>
        <v>2</v>
      </c>
      <c r="Q14" s="52"/>
      <c r="R14" s="52">
        <v>35</v>
      </c>
      <c r="S14" s="52">
        <v>21</v>
      </c>
      <c r="T14" s="15">
        <v>56</v>
      </c>
      <c r="U14" s="15"/>
      <c r="V14" s="165">
        <f t="shared" si="3"/>
        <v>3.571428571428571</v>
      </c>
    </row>
    <row r="15" spans="1:22" ht="12">
      <c r="A15" s="82" t="s">
        <v>10</v>
      </c>
      <c r="B15" s="52">
        <v>0</v>
      </c>
      <c r="C15" s="84">
        <v>0</v>
      </c>
      <c r="D15" s="52"/>
      <c r="E15" s="52">
        <v>0</v>
      </c>
      <c r="F15" s="52">
        <v>0</v>
      </c>
      <c r="G15" s="52"/>
      <c r="H15" s="84">
        <v>0</v>
      </c>
      <c r="I15" s="52">
        <v>0</v>
      </c>
      <c r="J15" s="52"/>
      <c r="K15" s="52">
        <v>0</v>
      </c>
      <c r="L15" s="52">
        <v>0</v>
      </c>
      <c r="M15" s="52"/>
      <c r="N15" s="164">
        <f t="shared" si="0"/>
        <v>0</v>
      </c>
      <c r="O15" s="164">
        <f t="shared" si="1"/>
        <v>0</v>
      </c>
      <c r="P15" s="52">
        <f t="shared" si="2"/>
        <v>0</v>
      </c>
      <c r="Q15" s="52"/>
      <c r="R15" s="52">
        <v>5</v>
      </c>
      <c r="S15" s="52">
        <v>5</v>
      </c>
      <c r="T15" s="15">
        <v>10</v>
      </c>
      <c r="U15" s="15"/>
      <c r="V15" s="165">
        <f t="shared" si="3"/>
        <v>0</v>
      </c>
    </row>
    <row r="16" spans="1:22" ht="12">
      <c r="A16" s="82" t="s">
        <v>11</v>
      </c>
      <c r="B16" s="52">
        <v>0</v>
      </c>
      <c r="C16" s="52">
        <v>1</v>
      </c>
      <c r="D16" s="52"/>
      <c r="E16" s="52">
        <v>0</v>
      </c>
      <c r="F16" s="84">
        <v>0</v>
      </c>
      <c r="G16" s="52"/>
      <c r="H16" s="84">
        <v>1</v>
      </c>
      <c r="I16" s="52">
        <v>0</v>
      </c>
      <c r="J16" s="52"/>
      <c r="K16" s="52">
        <v>0</v>
      </c>
      <c r="L16" s="52">
        <v>0</v>
      </c>
      <c r="M16" s="52"/>
      <c r="N16" s="164">
        <f t="shared" si="0"/>
        <v>1</v>
      </c>
      <c r="O16" s="164">
        <f t="shared" si="1"/>
        <v>1</v>
      </c>
      <c r="P16" s="52">
        <f t="shared" si="2"/>
        <v>2</v>
      </c>
      <c r="Q16" s="52"/>
      <c r="R16" s="52">
        <v>14</v>
      </c>
      <c r="S16" s="52">
        <v>10</v>
      </c>
      <c r="T16" s="15">
        <v>24</v>
      </c>
      <c r="U16" s="15"/>
      <c r="V16" s="165">
        <f t="shared" si="3"/>
        <v>8.333333333333332</v>
      </c>
    </row>
    <row r="17" spans="1:22" ht="12">
      <c r="A17" s="82" t="s">
        <v>12</v>
      </c>
      <c r="B17" s="52">
        <v>0</v>
      </c>
      <c r="C17" s="52">
        <v>1</v>
      </c>
      <c r="D17" s="52"/>
      <c r="E17" s="52">
        <v>0</v>
      </c>
      <c r="F17" s="52">
        <v>0</v>
      </c>
      <c r="G17" s="52"/>
      <c r="H17" s="52">
        <v>0</v>
      </c>
      <c r="I17" s="52">
        <v>0</v>
      </c>
      <c r="J17" s="52"/>
      <c r="K17" s="52">
        <v>0</v>
      </c>
      <c r="L17" s="52">
        <v>1</v>
      </c>
      <c r="M17" s="52"/>
      <c r="N17" s="164">
        <f t="shared" si="0"/>
        <v>0</v>
      </c>
      <c r="O17" s="164">
        <f t="shared" si="1"/>
        <v>2</v>
      </c>
      <c r="P17" s="52">
        <f t="shared" si="2"/>
        <v>2</v>
      </c>
      <c r="Q17" s="52"/>
      <c r="R17" s="52">
        <v>44</v>
      </c>
      <c r="S17" s="52">
        <v>34</v>
      </c>
      <c r="T17" s="15">
        <v>78</v>
      </c>
      <c r="U17" s="15"/>
      <c r="V17" s="165">
        <f t="shared" si="3"/>
        <v>2.564102564102564</v>
      </c>
    </row>
    <row r="18" spans="1:22" ht="12">
      <c r="A18" s="82" t="s">
        <v>13</v>
      </c>
      <c r="B18" s="52">
        <v>0</v>
      </c>
      <c r="C18" s="52">
        <v>0</v>
      </c>
      <c r="D18" s="52"/>
      <c r="E18" s="52">
        <v>0</v>
      </c>
      <c r="F18" s="52">
        <v>0</v>
      </c>
      <c r="G18" s="52"/>
      <c r="H18" s="52">
        <v>0</v>
      </c>
      <c r="I18" s="52">
        <v>0</v>
      </c>
      <c r="J18" s="52"/>
      <c r="K18" s="52">
        <v>0</v>
      </c>
      <c r="L18" s="52">
        <v>0</v>
      </c>
      <c r="M18" s="52"/>
      <c r="N18" s="164">
        <f t="shared" si="0"/>
        <v>0</v>
      </c>
      <c r="O18" s="164">
        <f t="shared" si="1"/>
        <v>0</v>
      </c>
      <c r="P18" s="52">
        <f t="shared" si="2"/>
        <v>0</v>
      </c>
      <c r="Q18" s="52"/>
      <c r="R18" s="52">
        <v>8</v>
      </c>
      <c r="S18" s="52">
        <v>7</v>
      </c>
      <c r="T18" s="15">
        <v>15</v>
      </c>
      <c r="U18" s="15"/>
      <c r="V18" s="165">
        <f t="shared" si="3"/>
        <v>0</v>
      </c>
    </row>
    <row r="19" spans="1:22" ht="12">
      <c r="A19" s="82" t="s">
        <v>14</v>
      </c>
      <c r="B19" s="52">
        <v>0</v>
      </c>
      <c r="C19" s="52">
        <v>0</v>
      </c>
      <c r="D19" s="52"/>
      <c r="E19" s="84">
        <v>0</v>
      </c>
      <c r="F19" s="52">
        <v>0</v>
      </c>
      <c r="G19" s="52"/>
      <c r="H19" s="52">
        <v>0</v>
      </c>
      <c r="I19" s="52">
        <v>0</v>
      </c>
      <c r="J19" s="52"/>
      <c r="K19" s="52">
        <v>0</v>
      </c>
      <c r="L19" s="52">
        <v>0</v>
      </c>
      <c r="M19" s="52"/>
      <c r="N19" s="164">
        <f t="shared" si="0"/>
        <v>0</v>
      </c>
      <c r="O19" s="164">
        <f t="shared" si="1"/>
        <v>0</v>
      </c>
      <c r="P19" s="52">
        <f t="shared" si="2"/>
        <v>0</v>
      </c>
      <c r="Q19" s="52"/>
      <c r="R19" s="84">
        <v>1</v>
      </c>
      <c r="S19" s="52">
        <v>0</v>
      </c>
      <c r="T19" s="15">
        <v>1</v>
      </c>
      <c r="U19" s="15"/>
      <c r="V19" s="165">
        <f t="shared" si="3"/>
        <v>0</v>
      </c>
    </row>
    <row r="20" spans="1:22" ht="12">
      <c r="A20" s="82" t="s">
        <v>15</v>
      </c>
      <c r="B20" s="52">
        <v>0</v>
      </c>
      <c r="C20" s="52">
        <v>0</v>
      </c>
      <c r="D20" s="52"/>
      <c r="E20" s="52">
        <v>0</v>
      </c>
      <c r="F20" s="52">
        <v>1</v>
      </c>
      <c r="G20" s="52"/>
      <c r="H20" s="84">
        <v>1</v>
      </c>
      <c r="I20" s="52">
        <v>0</v>
      </c>
      <c r="J20" s="52"/>
      <c r="K20" s="84">
        <v>1</v>
      </c>
      <c r="L20" s="52">
        <v>0</v>
      </c>
      <c r="M20" s="52"/>
      <c r="N20" s="164">
        <f t="shared" si="0"/>
        <v>2</v>
      </c>
      <c r="O20" s="164">
        <f t="shared" si="1"/>
        <v>1</v>
      </c>
      <c r="P20" s="52">
        <f t="shared" si="2"/>
        <v>3</v>
      </c>
      <c r="Q20" s="52"/>
      <c r="R20" s="52">
        <v>28</v>
      </c>
      <c r="S20" s="52">
        <v>14</v>
      </c>
      <c r="T20" s="15">
        <v>42</v>
      </c>
      <c r="U20" s="15"/>
      <c r="V20" s="165">
        <f t="shared" si="3"/>
        <v>7.142857142857142</v>
      </c>
    </row>
    <row r="21" spans="1:22" ht="12">
      <c r="A21" s="14" t="s">
        <v>16</v>
      </c>
      <c r="B21" s="52">
        <v>1</v>
      </c>
      <c r="C21" s="84">
        <v>0</v>
      </c>
      <c r="D21" s="52"/>
      <c r="E21" s="52">
        <v>0</v>
      </c>
      <c r="F21" s="52">
        <v>0</v>
      </c>
      <c r="G21" s="52"/>
      <c r="H21" s="52">
        <v>0</v>
      </c>
      <c r="I21" s="52">
        <v>0</v>
      </c>
      <c r="J21" s="52"/>
      <c r="K21" s="52">
        <v>0</v>
      </c>
      <c r="L21" s="52">
        <v>0</v>
      </c>
      <c r="M21" s="52"/>
      <c r="N21" s="164">
        <f t="shared" si="0"/>
        <v>1</v>
      </c>
      <c r="O21" s="164">
        <f t="shared" si="1"/>
        <v>0</v>
      </c>
      <c r="P21" s="52">
        <f t="shared" si="2"/>
        <v>1</v>
      </c>
      <c r="Q21" s="52"/>
      <c r="R21" s="52">
        <v>15</v>
      </c>
      <c r="S21" s="52">
        <v>11</v>
      </c>
      <c r="T21" s="15">
        <v>26</v>
      </c>
      <c r="U21" s="15"/>
      <c r="V21" s="165">
        <f t="shared" si="3"/>
        <v>3.8461538461538463</v>
      </c>
    </row>
    <row r="22" spans="1:22" ht="12">
      <c r="A22" s="82" t="s">
        <v>17</v>
      </c>
      <c r="B22" s="52">
        <v>1</v>
      </c>
      <c r="C22" s="52">
        <v>0</v>
      </c>
      <c r="D22" s="52"/>
      <c r="E22" s="52">
        <v>0</v>
      </c>
      <c r="F22" s="52">
        <v>0</v>
      </c>
      <c r="G22" s="52"/>
      <c r="H22" s="52">
        <v>0</v>
      </c>
      <c r="I22" s="52">
        <v>0</v>
      </c>
      <c r="J22" s="52"/>
      <c r="K22" s="52">
        <v>0</v>
      </c>
      <c r="L22" s="52">
        <v>0</v>
      </c>
      <c r="M22" s="52"/>
      <c r="N22" s="164">
        <f t="shared" si="0"/>
        <v>1</v>
      </c>
      <c r="O22" s="164">
        <f t="shared" si="1"/>
        <v>0</v>
      </c>
      <c r="P22" s="52">
        <f t="shared" si="2"/>
        <v>1</v>
      </c>
      <c r="Q22" s="52"/>
      <c r="R22" s="52">
        <v>4</v>
      </c>
      <c r="S22" s="52">
        <v>2</v>
      </c>
      <c r="T22" s="15">
        <v>6</v>
      </c>
      <c r="U22" s="15"/>
      <c r="V22" s="165">
        <f t="shared" si="3"/>
        <v>16.666666666666664</v>
      </c>
    </row>
    <row r="23" spans="1:22" ht="12">
      <c r="A23" s="82" t="s">
        <v>18</v>
      </c>
      <c r="B23" s="52">
        <v>0</v>
      </c>
      <c r="C23" s="52">
        <v>0</v>
      </c>
      <c r="D23" s="52"/>
      <c r="E23" s="52">
        <v>0</v>
      </c>
      <c r="F23" s="52">
        <v>0</v>
      </c>
      <c r="G23" s="52"/>
      <c r="H23" s="52">
        <v>0</v>
      </c>
      <c r="I23" s="52">
        <v>0</v>
      </c>
      <c r="J23" s="52"/>
      <c r="K23" s="84">
        <v>0</v>
      </c>
      <c r="L23" s="52">
        <v>0</v>
      </c>
      <c r="M23" s="52"/>
      <c r="N23" s="164">
        <f t="shared" si="0"/>
        <v>0</v>
      </c>
      <c r="O23" s="164">
        <f t="shared" si="1"/>
        <v>0</v>
      </c>
      <c r="P23" s="52">
        <f t="shared" si="2"/>
        <v>0</v>
      </c>
      <c r="Q23" s="52"/>
      <c r="R23" s="52">
        <v>8</v>
      </c>
      <c r="S23" s="52">
        <v>9</v>
      </c>
      <c r="T23" s="15">
        <v>17</v>
      </c>
      <c r="U23" s="15"/>
      <c r="V23" s="165">
        <f t="shared" si="3"/>
        <v>0</v>
      </c>
    </row>
    <row r="24" spans="1:22" ht="12">
      <c r="A24" s="82" t="s">
        <v>19</v>
      </c>
      <c r="B24" s="52">
        <v>0</v>
      </c>
      <c r="C24" s="52">
        <v>0</v>
      </c>
      <c r="D24" s="52"/>
      <c r="E24" s="52">
        <v>0</v>
      </c>
      <c r="F24" s="52">
        <v>0</v>
      </c>
      <c r="G24" s="52"/>
      <c r="H24" s="84">
        <v>0</v>
      </c>
      <c r="I24" s="52">
        <v>0</v>
      </c>
      <c r="J24" s="52"/>
      <c r="K24" s="52">
        <v>0</v>
      </c>
      <c r="L24" s="52">
        <v>0</v>
      </c>
      <c r="M24" s="52"/>
      <c r="N24" s="164">
        <f t="shared" si="0"/>
        <v>0</v>
      </c>
      <c r="O24" s="164">
        <f t="shared" si="1"/>
        <v>0</v>
      </c>
      <c r="P24" s="52">
        <f t="shared" si="2"/>
        <v>0</v>
      </c>
      <c r="Q24" s="52"/>
      <c r="R24" s="52">
        <v>25</v>
      </c>
      <c r="S24" s="52">
        <v>17</v>
      </c>
      <c r="T24" s="15">
        <v>42</v>
      </c>
      <c r="U24" s="15"/>
      <c r="V24" s="165">
        <f t="shared" si="3"/>
        <v>0</v>
      </c>
    </row>
    <row r="25" spans="1:22" ht="12">
      <c r="A25" s="82" t="s">
        <v>20</v>
      </c>
      <c r="B25" s="84">
        <v>0</v>
      </c>
      <c r="C25" s="52">
        <v>0</v>
      </c>
      <c r="D25" s="52"/>
      <c r="E25" s="84">
        <v>0</v>
      </c>
      <c r="F25" s="52">
        <v>0</v>
      </c>
      <c r="G25" s="52"/>
      <c r="H25" s="84">
        <v>0</v>
      </c>
      <c r="I25" s="52">
        <v>0</v>
      </c>
      <c r="J25" s="52"/>
      <c r="K25" s="52">
        <v>0</v>
      </c>
      <c r="L25" s="52">
        <v>0</v>
      </c>
      <c r="M25" s="52"/>
      <c r="N25" s="164">
        <f t="shared" si="0"/>
        <v>0</v>
      </c>
      <c r="O25" s="164">
        <f t="shared" si="1"/>
        <v>0</v>
      </c>
      <c r="P25" s="52">
        <f t="shared" si="2"/>
        <v>0</v>
      </c>
      <c r="Q25" s="52"/>
      <c r="R25" s="52">
        <v>10</v>
      </c>
      <c r="S25" s="52">
        <v>4</v>
      </c>
      <c r="T25" s="15">
        <v>14</v>
      </c>
      <c r="U25" s="15"/>
      <c r="V25" s="165">
        <f t="shared" si="3"/>
        <v>0</v>
      </c>
    </row>
    <row r="26" spans="1:22" s="5" customFormat="1" ht="12">
      <c r="A26" s="85" t="s">
        <v>135</v>
      </c>
      <c r="B26" s="66">
        <v>2</v>
      </c>
      <c r="C26" s="66">
        <v>3</v>
      </c>
      <c r="D26" s="66"/>
      <c r="E26" s="66">
        <v>0</v>
      </c>
      <c r="F26" s="66">
        <v>1</v>
      </c>
      <c r="G26" s="66"/>
      <c r="H26" s="66">
        <v>4</v>
      </c>
      <c r="I26" s="66">
        <v>2</v>
      </c>
      <c r="J26" s="66">
        <f>SUM(J6:J25)</f>
        <v>0</v>
      </c>
      <c r="K26" s="66">
        <v>2</v>
      </c>
      <c r="L26" s="66">
        <v>5</v>
      </c>
      <c r="M26" s="66"/>
      <c r="N26" s="158">
        <f t="shared" si="0"/>
        <v>8</v>
      </c>
      <c r="O26" s="158">
        <f t="shared" si="1"/>
        <v>11</v>
      </c>
      <c r="P26" s="158">
        <f t="shared" si="2"/>
        <v>19</v>
      </c>
      <c r="Q26" s="66"/>
      <c r="R26" s="66">
        <v>371</v>
      </c>
      <c r="S26" s="66">
        <v>256</v>
      </c>
      <c r="T26" s="66">
        <v>627</v>
      </c>
      <c r="U26" s="66"/>
      <c r="V26" s="108">
        <f t="shared" si="3"/>
        <v>3.0303030303030303</v>
      </c>
    </row>
    <row r="27" spans="1:22" s="5" customFormat="1" ht="12">
      <c r="A27" s="87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94"/>
      <c r="O27" s="94"/>
      <c r="P27" s="94"/>
      <c r="Q27" s="60"/>
      <c r="R27" s="60"/>
      <c r="S27" s="60"/>
      <c r="T27" s="60"/>
      <c r="U27" s="60"/>
      <c r="V27" s="137"/>
    </row>
    <row r="28" spans="1:6" ht="12">
      <c r="A28" s="168" t="s">
        <v>127</v>
      </c>
      <c r="F28" s="15"/>
    </row>
    <row r="29" spans="14:22" ht="12">
      <c r="N29" s="15"/>
      <c r="O29" s="15"/>
      <c r="P29" s="15"/>
      <c r="V29" s="40"/>
    </row>
    <row r="30" spans="1:5" ht="12">
      <c r="A30" s="5"/>
      <c r="B30" s="5"/>
      <c r="C30" s="5"/>
      <c r="D30" s="5"/>
      <c r="E30" s="5"/>
    </row>
    <row r="31" spans="1:5" ht="12">
      <c r="A31" s="122"/>
      <c r="B31" s="17"/>
      <c r="C31" s="17"/>
      <c r="D31" s="5"/>
      <c r="E31" s="5"/>
    </row>
    <row r="32" spans="1:5" ht="12">
      <c r="A32" s="122"/>
      <c r="B32" s="17"/>
      <c r="C32" s="17"/>
      <c r="D32" s="5"/>
      <c r="E32" s="5"/>
    </row>
    <row r="33" spans="1:5" ht="12">
      <c r="A33" s="122"/>
      <c r="B33" s="17"/>
      <c r="C33" s="17"/>
      <c r="D33" s="5"/>
      <c r="E33" s="5"/>
    </row>
    <row r="34" spans="1:5" ht="12">
      <c r="A34" s="122"/>
      <c r="B34" s="17"/>
      <c r="C34" s="17"/>
      <c r="D34" s="5"/>
      <c r="E34" s="5"/>
    </row>
    <row r="35" spans="1:5" ht="12">
      <c r="A35" s="122"/>
      <c r="B35" s="17"/>
      <c r="C35" s="17"/>
      <c r="D35" s="5"/>
      <c r="E35" s="5"/>
    </row>
    <row r="36" spans="1:5" ht="12">
      <c r="A36" s="122"/>
      <c r="B36" s="17"/>
      <c r="C36" s="17"/>
      <c r="D36" s="5"/>
      <c r="E36" s="5"/>
    </row>
    <row r="37" spans="1:5" ht="12">
      <c r="A37" s="122"/>
      <c r="B37" s="17"/>
      <c r="C37" s="17"/>
      <c r="D37" s="5"/>
      <c r="E37" s="5"/>
    </row>
    <row r="38" spans="1:5" ht="12">
      <c r="A38" s="122"/>
      <c r="B38" s="17"/>
      <c r="C38" s="17"/>
      <c r="D38" s="5"/>
      <c r="E38" s="5"/>
    </row>
    <row r="39" spans="1:5" ht="12">
      <c r="A39" s="123"/>
      <c r="B39" s="17"/>
      <c r="C39" s="17"/>
      <c r="D39" s="5"/>
      <c r="E39" s="5"/>
    </row>
    <row r="40" spans="1:5" ht="12">
      <c r="A40" s="122"/>
      <c r="B40" s="17"/>
      <c r="C40" s="17"/>
      <c r="D40" s="5"/>
      <c r="E40" s="5"/>
    </row>
    <row r="41" spans="1:5" ht="12">
      <c r="A41" s="122"/>
      <c r="B41" s="17"/>
      <c r="C41" s="17"/>
      <c r="D41" s="5"/>
      <c r="E41" s="5"/>
    </row>
    <row r="42" spans="1:5" ht="12">
      <c r="A42" s="122"/>
      <c r="B42" s="17"/>
      <c r="C42" s="17"/>
      <c r="D42" s="5"/>
      <c r="E42" s="5"/>
    </row>
    <row r="43" spans="1:5" ht="12">
      <c r="A43" s="122"/>
      <c r="B43" s="17"/>
      <c r="C43" s="17"/>
      <c r="D43" s="5"/>
      <c r="E43" s="5"/>
    </row>
    <row r="44" spans="1:5" ht="12">
      <c r="A44" s="122"/>
      <c r="B44" s="17"/>
      <c r="C44" s="17"/>
      <c r="D44" s="5"/>
      <c r="E44" s="5"/>
    </row>
    <row r="45" spans="1:5" ht="12">
      <c r="A45" s="122"/>
      <c r="B45" s="17"/>
      <c r="C45" s="17"/>
      <c r="D45" s="5"/>
      <c r="E45" s="5"/>
    </row>
    <row r="46" spans="1:5" ht="12">
      <c r="A46" s="16"/>
      <c r="B46" s="17"/>
      <c r="C46" s="17"/>
      <c r="D46" s="5"/>
      <c r="E46" s="5"/>
    </row>
    <row r="47" spans="1:5" ht="12">
      <c r="A47" s="122"/>
      <c r="B47" s="17"/>
      <c r="C47" s="17"/>
      <c r="D47" s="5"/>
      <c r="E47" s="5"/>
    </row>
    <row r="48" spans="1:5" ht="12">
      <c r="A48" s="122"/>
      <c r="B48" s="17"/>
      <c r="C48" s="17"/>
      <c r="D48" s="5"/>
      <c r="E48" s="5"/>
    </row>
    <row r="49" spans="1:5" ht="12">
      <c r="A49" s="122"/>
      <c r="B49" s="17"/>
      <c r="C49" s="17"/>
      <c r="D49" s="5"/>
      <c r="E49" s="5"/>
    </row>
    <row r="50" spans="1:5" ht="12">
      <c r="A50" s="122"/>
      <c r="B50" s="17"/>
      <c r="C50" s="17"/>
      <c r="D50" s="5"/>
      <c r="E50" s="5"/>
    </row>
    <row r="51" spans="1:5" ht="12">
      <c r="A51" s="87"/>
      <c r="B51" s="17"/>
      <c r="C51" s="17"/>
      <c r="D51" s="5"/>
      <c r="E51" s="5"/>
    </row>
    <row r="52" spans="1:5" ht="12">
      <c r="A52" s="5"/>
      <c r="B52" s="5"/>
      <c r="C52" s="5"/>
      <c r="D52" s="5"/>
      <c r="E52" s="5"/>
    </row>
    <row r="53" spans="1:5" ht="12">
      <c r="A53" s="5"/>
      <c r="B53" s="5"/>
      <c r="C53" s="5"/>
      <c r="D53" s="5"/>
      <c r="E53" s="5"/>
    </row>
    <row r="54" spans="1:5" ht="12">
      <c r="A54" s="5"/>
      <c r="B54" s="5"/>
      <c r="C54" s="5"/>
      <c r="D54" s="5"/>
      <c r="E54" s="5"/>
    </row>
    <row r="55" spans="1:5" ht="12">
      <c r="A55" s="5"/>
      <c r="B55" s="5"/>
      <c r="C55" s="5"/>
      <c r="D55" s="5"/>
      <c r="E55" s="5"/>
    </row>
    <row r="56" spans="1:5" ht="12">
      <c r="A56" s="5"/>
      <c r="B56" s="5"/>
      <c r="C56" s="5"/>
      <c r="D56" s="5"/>
      <c r="E56" s="5"/>
    </row>
    <row r="57" spans="1:5" ht="12">
      <c r="A57" s="5"/>
      <c r="B57" s="5"/>
      <c r="C57" s="5"/>
      <c r="D57" s="5"/>
      <c r="E57" s="5"/>
    </row>
  </sheetData>
  <mergeCells count="2">
    <mergeCell ref="V3:V4"/>
    <mergeCell ref="N3:P3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workbookViewId="0" topLeftCell="A1">
      <selection activeCell="A28" sqref="A28"/>
    </sheetView>
  </sheetViews>
  <sheetFormatPr defaultColWidth="9.140625" defaultRowHeight="12.75"/>
  <cols>
    <col min="1" max="1" width="16.57421875" style="2" customWidth="1"/>
    <col min="2" max="3" width="7.28125" style="2" customWidth="1"/>
    <col min="4" max="4" width="0.85546875" style="2" customWidth="1"/>
    <col min="5" max="6" width="7.28125" style="2" customWidth="1"/>
    <col min="7" max="7" width="0.85546875" style="2" customWidth="1"/>
    <col min="8" max="9" width="7.28125" style="2" customWidth="1"/>
    <col min="10" max="10" width="0.85546875" style="2" customWidth="1"/>
    <col min="11" max="12" width="7.28125" style="2" customWidth="1"/>
    <col min="13" max="13" width="0.85546875" style="2" customWidth="1"/>
    <col min="14" max="16" width="7.28125" style="2" customWidth="1"/>
    <col min="17" max="17" width="0.85546875" style="2" customWidth="1"/>
    <col min="18" max="20" width="7.28125" style="2" customWidth="1"/>
    <col min="21" max="21" width="0.85546875" style="2" customWidth="1"/>
    <col min="22" max="22" width="11.7109375" style="2" customWidth="1"/>
    <col min="23" max="16384" width="9.140625" style="2" customWidth="1"/>
  </cols>
  <sheetData>
    <row r="1" spans="1:22" s="5" customFormat="1" ht="12.75">
      <c r="A1" s="91" t="s">
        <v>140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106"/>
    </row>
    <row r="2" spans="1:21" s="5" customFormat="1" ht="12">
      <c r="A2" s="14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2" ht="24.75" customHeight="1">
      <c r="A3" s="44"/>
      <c r="B3" s="97" t="s">
        <v>40</v>
      </c>
      <c r="C3" s="7"/>
      <c r="D3" s="8"/>
      <c r="E3" s="115" t="s">
        <v>147</v>
      </c>
      <c r="F3" s="7"/>
      <c r="G3" s="8"/>
      <c r="H3" s="115" t="s">
        <v>144</v>
      </c>
      <c r="I3" s="7"/>
      <c r="J3" s="8"/>
      <c r="K3" s="114" t="s">
        <v>145</v>
      </c>
      <c r="L3" s="7"/>
      <c r="M3" s="8"/>
      <c r="N3" s="195" t="s">
        <v>55</v>
      </c>
      <c r="O3" s="195"/>
      <c r="P3" s="195"/>
      <c r="Q3" s="9"/>
      <c r="R3" s="97" t="s">
        <v>41</v>
      </c>
      <c r="S3" s="6"/>
      <c r="T3" s="97"/>
      <c r="U3" s="98"/>
      <c r="V3" s="193" t="s">
        <v>56</v>
      </c>
    </row>
    <row r="4" spans="1:22" ht="18.75" customHeight="1">
      <c r="A4" s="18" t="s">
        <v>3</v>
      </c>
      <c r="B4" s="79" t="s">
        <v>24</v>
      </c>
      <c r="C4" s="79" t="s">
        <v>25</v>
      </c>
      <c r="D4" s="11"/>
      <c r="E4" s="79" t="s">
        <v>24</v>
      </c>
      <c r="F4" s="79" t="s">
        <v>25</v>
      </c>
      <c r="G4" s="11"/>
      <c r="H4" s="79" t="s">
        <v>24</v>
      </c>
      <c r="I4" s="79" t="s">
        <v>25</v>
      </c>
      <c r="J4" s="11"/>
      <c r="K4" s="79" t="s">
        <v>24</v>
      </c>
      <c r="L4" s="79" t="s">
        <v>25</v>
      </c>
      <c r="M4" s="11"/>
      <c r="N4" s="79" t="s">
        <v>24</v>
      </c>
      <c r="O4" s="79" t="s">
        <v>25</v>
      </c>
      <c r="P4" s="79" t="s">
        <v>26</v>
      </c>
      <c r="Q4" s="11"/>
      <c r="R4" s="79" t="s">
        <v>24</v>
      </c>
      <c r="S4" s="79" t="s">
        <v>25</v>
      </c>
      <c r="T4" s="79" t="s">
        <v>26</v>
      </c>
      <c r="U4" s="11"/>
      <c r="V4" s="194"/>
    </row>
    <row r="5" spans="1:22" ht="7.5" customHeight="1">
      <c r="A5" s="6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99"/>
    </row>
    <row r="6" spans="1:22" ht="12">
      <c r="A6" s="82" t="s">
        <v>4</v>
      </c>
      <c r="B6" s="52">
        <v>16</v>
      </c>
      <c r="C6" s="52">
        <v>19</v>
      </c>
      <c r="D6" s="52"/>
      <c r="E6" s="52">
        <v>34</v>
      </c>
      <c r="F6" s="52">
        <v>13</v>
      </c>
      <c r="G6" s="52"/>
      <c r="H6" s="52">
        <v>45</v>
      </c>
      <c r="I6" s="52">
        <v>36</v>
      </c>
      <c r="J6" s="52"/>
      <c r="K6" s="52">
        <v>20</v>
      </c>
      <c r="L6" s="52">
        <v>45</v>
      </c>
      <c r="M6" s="52">
        <v>1397</v>
      </c>
      <c r="N6" s="52">
        <v>115</v>
      </c>
      <c r="O6" s="52">
        <v>113</v>
      </c>
      <c r="P6" s="52">
        <v>228</v>
      </c>
      <c r="Q6" s="52"/>
      <c r="R6" s="52">
        <v>745</v>
      </c>
      <c r="S6" s="52">
        <v>897</v>
      </c>
      <c r="T6" s="15">
        <v>1642</v>
      </c>
      <c r="U6" s="15"/>
      <c r="V6" s="73">
        <v>13.885505481120585</v>
      </c>
    </row>
    <row r="7" spans="1:22" ht="12">
      <c r="A7" s="82" t="s">
        <v>5</v>
      </c>
      <c r="B7" s="52">
        <v>1</v>
      </c>
      <c r="C7" s="52">
        <v>0</v>
      </c>
      <c r="D7" s="52"/>
      <c r="E7" s="84">
        <v>1</v>
      </c>
      <c r="F7" s="52">
        <v>0</v>
      </c>
      <c r="G7" s="52"/>
      <c r="H7" s="52">
        <v>1</v>
      </c>
      <c r="I7" s="52">
        <v>0</v>
      </c>
      <c r="J7" s="52"/>
      <c r="K7" s="52">
        <v>0</v>
      </c>
      <c r="L7" s="52">
        <v>3</v>
      </c>
      <c r="M7" s="52">
        <v>45</v>
      </c>
      <c r="N7" s="52">
        <v>3</v>
      </c>
      <c r="O7" s="52">
        <v>3</v>
      </c>
      <c r="P7" s="52">
        <v>6</v>
      </c>
      <c r="Q7" s="52"/>
      <c r="R7" s="52">
        <v>17</v>
      </c>
      <c r="S7" s="52">
        <v>23</v>
      </c>
      <c r="T7" s="15">
        <v>40</v>
      </c>
      <c r="U7" s="15"/>
      <c r="V7" s="73">
        <v>15</v>
      </c>
    </row>
    <row r="8" spans="1:22" ht="12">
      <c r="A8" s="82" t="s">
        <v>6</v>
      </c>
      <c r="B8" s="52">
        <v>74</v>
      </c>
      <c r="C8" s="52">
        <v>50</v>
      </c>
      <c r="D8" s="52"/>
      <c r="E8" s="52">
        <v>61</v>
      </c>
      <c r="F8" s="52">
        <v>42</v>
      </c>
      <c r="G8" s="52"/>
      <c r="H8" s="52">
        <v>100</v>
      </c>
      <c r="I8" s="52">
        <v>94</v>
      </c>
      <c r="J8" s="52"/>
      <c r="K8" s="52">
        <v>59</v>
      </c>
      <c r="L8" s="52">
        <v>87</v>
      </c>
      <c r="M8" s="52">
        <v>4033</v>
      </c>
      <c r="N8" s="52">
        <v>294</v>
      </c>
      <c r="O8" s="52">
        <v>273</v>
      </c>
      <c r="P8" s="52">
        <v>567</v>
      </c>
      <c r="Q8" s="52"/>
      <c r="R8" s="52">
        <v>1904</v>
      </c>
      <c r="S8" s="52">
        <v>2209</v>
      </c>
      <c r="T8" s="15">
        <v>4113</v>
      </c>
      <c r="U8" s="15"/>
      <c r="V8" s="73">
        <v>13.785557986870897</v>
      </c>
    </row>
    <row r="9" spans="1:22" ht="12">
      <c r="A9" s="82" t="s">
        <v>28</v>
      </c>
      <c r="B9" s="52">
        <v>10</v>
      </c>
      <c r="C9" s="52">
        <v>3</v>
      </c>
      <c r="D9" s="52"/>
      <c r="E9" s="52">
        <v>14</v>
      </c>
      <c r="F9" s="52">
        <v>9</v>
      </c>
      <c r="G9" s="52"/>
      <c r="H9" s="52">
        <v>10</v>
      </c>
      <c r="I9" s="52">
        <v>6</v>
      </c>
      <c r="J9" s="52"/>
      <c r="K9" s="52">
        <v>7</v>
      </c>
      <c r="L9" s="52">
        <v>4</v>
      </c>
      <c r="M9" s="52">
        <v>249</v>
      </c>
      <c r="N9" s="52">
        <v>41</v>
      </c>
      <c r="O9" s="52">
        <v>22</v>
      </c>
      <c r="P9" s="52">
        <v>63</v>
      </c>
      <c r="Q9" s="52"/>
      <c r="R9" s="52">
        <v>140</v>
      </c>
      <c r="S9" s="52">
        <v>167</v>
      </c>
      <c r="T9" s="15">
        <v>307</v>
      </c>
      <c r="U9" s="15"/>
      <c r="V9" s="73">
        <v>20.521172638436482</v>
      </c>
    </row>
    <row r="10" spans="1:22" ht="12">
      <c r="A10" s="82" t="s">
        <v>7</v>
      </c>
      <c r="B10" s="52">
        <v>23</v>
      </c>
      <c r="C10" s="52">
        <v>17</v>
      </c>
      <c r="D10" s="52"/>
      <c r="E10" s="52">
        <v>17</v>
      </c>
      <c r="F10" s="52">
        <v>14</v>
      </c>
      <c r="G10" s="52"/>
      <c r="H10" s="52">
        <v>33</v>
      </c>
      <c r="I10" s="52">
        <v>30</v>
      </c>
      <c r="J10" s="52"/>
      <c r="K10" s="52">
        <v>18</v>
      </c>
      <c r="L10" s="52">
        <v>41</v>
      </c>
      <c r="M10" s="52"/>
      <c r="N10" s="52">
        <v>91</v>
      </c>
      <c r="O10" s="52">
        <v>102</v>
      </c>
      <c r="P10" s="52">
        <v>193</v>
      </c>
      <c r="Q10" s="52"/>
      <c r="R10" s="52">
        <v>510</v>
      </c>
      <c r="S10" s="52">
        <v>620</v>
      </c>
      <c r="T10" s="15">
        <v>1130</v>
      </c>
      <c r="U10" s="15"/>
      <c r="V10" s="73">
        <v>17.079646017699115</v>
      </c>
    </row>
    <row r="11" spans="1:22" ht="12">
      <c r="A11" s="82" t="s">
        <v>29</v>
      </c>
      <c r="B11" s="52">
        <v>7</v>
      </c>
      <c r="C11" s="52">
        <v>1</v>
      </c>
      <c r="D11" s="52"/>
      <c r="E11" s="52">
        <v>5</v>
      </c>
      <c r="F11" s="52">
        <v>4</v>
      </c>
      <c r="G11" s="52"/>
      <c r="H11" s="52">
        <v>13</v>
      </c>
      <c r="I11" s="52">
        <v>8</v>
      </c>
      <c r="J11" s="52"/>
      <c r="K11" s="52">
        <v>10</v>
      </c>
      <c r="L11" s="52">
        <v>10</v>
      </c>
      <c r="M11" s="52"/>
      <c r="N11" s="52">
        <v>35</v>
      </c>
      <c r="O11" s="52">
        <v>23</v>
      </c>
      <c r="P11" s="52">
        <v>58</v>
      </c>
      <c r="Q11" s="52"/>
      <c r="R11" s="52">
        <v>263</v>
      </c>
      <c r="S11" s="52">
        <v>202</v>
      </c>
      <c r="T11" s="15">
        <v>465</v>
      </c>
      <c r="U11" s="15"/>
      <c r="V11" s="73">
        <v>12.473118279569892</v>
      </c>
    </row>
    <row r="12" spans="1:22" ht="12">
      <c r="A12" s="82" t="s">
        <v>8</v>
      </c>
      <c r="B12" s="52">
        <v>17</v>
      </c>
      <c r="C12" s="52">
        <v>9</v>
      </c>
      <c r="D12" s="52"/>
      <c r="E12" s="52">
        <v>21</v>
      </c>
      <c r="F12" s="52">
        <v>12</v>
      </c>
      <c r="G12" s="52"/>
      <c r="H12" s="52">
        <v>40</v>
      </c>
      <c r="I12" s="52">
        <v>30</v>
      </c>
      <c r="J12" s="52"/>
      <c r="K12" s="52">
        <v>23</v>
      </c>
      <c r="L12" s="52">
        <v>22</v>
      </c>
      <c r="M12" s="52"/>
      <c r="N12" s="52">
        <v>101</v>
      </c>
      <c r="O12" s="52">
        <v>73</v>
      </c>
      <c r="P12" s="52">
        <v>174</v>
      </c>
      <c r="Q12" s="52"/>
      <c r="R12" s="52">
        <v>655</v>
      </c>
      <c r="S12" s="52">
        <v>819</v>
      </c>
      <c r="T12" s="15">
        <v>1474</v>
      </c>
      <c r="U12" s="15"/>
      <c r="V12" s="73">
        <v>11.804613297150611</v>
      </c>
    </row>
    <row r="13" spans="1:22" ht="12">
      <c r="A13" s="82" t="s">
        <v>30</v>
      </c>
      <c r="B13" s="52">
        <v>33</v>
      </c>
      <c r="C13" s="52">
        <v>23</v>
      </c>
      <c r="D13" s="52"/>
      <c r="E13" s="52">
        <v>21</v>
      </c>
      <c r="F13" s="52">
        <v>20</v>
      </c>
      <c r="G13" s="52"/>
      <c r="H13" s="52">
        <v>35</v>
      </c>
      <c r="I13" s="52">
        <v>38</v>
      </c>
      <c r="J13" s="52"/>
      <c r="K13" s="52">
        <v>20</v>
      </c>
      <c r="L13" s="52">
        <v>29</v>
      </c>
      <c r="M13" s="52"/>
      <c r="N13" s="52">
        <v>109</v>
      </c>
      <c r="O13" s="52">
        <v>110</v>
      </c>
      <c r="P13" s="52">
        <v>219</v>
      </c>
      <c r="Q13" s="52"/>
      <c r="R13" s="52">
        <v>711</v>
      </c>
      <c r="S13" s="52">
        <v>838</v>
      </c>
      <c r="T13" s="15">
        <v>1549</v>
      </c>
      <c r="U13" s="15"/>
      <c r="V13" s="73">
        <v>14.138153647514526</v>
      </c>
    </row>
    <row r="14" spans="1:22" ht="12">
      <c r="A14" s="83" t="s">
        <v>9</v>
      </c>
      <c r="B14" s="52">
        <v>36</v>
      </c>
      <c r="C14" s="52">
        <v>21</v>
      </c>
      <c r="D14" s="52"/>
      <c r="E14" s="52">
        <v>24</v>
      </c>
      <c r="F14" s="52">
        <v>22</v>
      </c>
      <c r="G14" s="52"/>
      <c r="H14" s="52">
        <v>50</v>
      </c>
      <c r="I14" s="52">
        <v>31</v>
      </c>
      <c r="J14" s="52"/>
      <c r="K14" s="52">
        <v>9</v>
      </c>
      <c r="L14" s="52">
        <v>21</v>
      </c>
      <c r="M14" s="52"/>
      <c r="N14" s="52">
        <v>119</v>
      </c>
      <c r="O14" s="52">
        <v>95</v>
      </c>
      <c r="P14" s="52">
        <v>214</v>
      </c>
      <c r="Q14" s="52"/>
      <c r="R14" s="52">
        <v>818</v>
      </c>
      <c r="S14" s="52">
        <v>1136</v>
      </c>
      <c r="T14" s="15">
        <v>1954</v>
      </c>
      <c r="U14" s="15"/>
      <c r="V14" s="73">
        <v>10.951893551688844</v>
      </c>
    </row>
    <row r="15" spans="1:22" ht="12">
      <c r="A15" s="82" t="s">
        <v>10</v>
      </c>
      <c r="B15" s="52">
        <v>6</v>
      </c>
      <c r="C15" s="52">
        <v>2</v>
      </c>
      <c r="D15" s="52"/>
      <c r="E15" s="52">
        <v>6</v>
      </c>
      <c r="F15" s="52">
        <v>3</v>
      </c>
      <c r="G15" s="52"/>
      <c r="H15" s="52">
        <v>6</v>
      </c>
      <c r="I15" s="52">
        <v>6</v>
      </c>
      <c r="J15" s="52"/>
      <c r="K15" s="84">
        <v>10</v>
      </c>
      <c r="L15" s="52">
        <v>5</v>
      </c>
      <c r="M15" s="52"/>
      <c r="N15" s="52">
        <v>28</v>
      </c>
      <c r="O15" s="52">
        <v>16</v>
      </c>
      <c r="P15" s="52">
        <v>44</v>
      </c>
      <c r="Q15" s="52"/>
      <c r="R15" s="52">
        <v>143</v>
      </c>
      <c r="S15" s="52">
        <v>170</v>
      </c>
      <c r="T15" s="15">
        <v>313</v>
      </c>
      <c r="U15" s="15"/>
      <c r="V15" s="73">
        <v>14.057507987220447</v>
      </c>
    </row>
    <row r="16" spans="1:22" ht="12">
      <c r="A16" s="82" t="s">
        <v>11</v>
      </c>
      <c r="B16" s="52">
        <v>10</v>
      </c>
      <c r="C16" s="52">
        <v>7</v>
      </c>
      <c r="D16" s="52"/>
      <c r="E16" s="52">
        <v>11</v>
      </c>
      <c r="F16" s="52">
        <v>12</v>
      </c>
      <c r="G16" s="52"/>
      <c r="H16" s="52">
        <v>19</v>
      </c>
      <c r="I16" s="52">
        <v>11</v>
      </c>
      <c r="J16" s="52"/>
      <c r="K16" s="52">
        <v>6</v>
      </c>
      <c r="L16" s="52">
        <v>14</v>
      </c>
      <c r="M16" s="52"/>
      <c r="N16" s="52">
        <v>46</v>
      </c>
      <c r="O16" s="52">
        <v>44</v>
      </c>
      <c r="P16" s="52">
        <v>90</v>
      </c>
      <c r="Q16" s="52"/>
      <c r="R16" s="52">
        <v>265</v>
      </c>
      <c r="S16" s="52">
        <v>314</v>
      </c>
      <c r="T16" s="15">
        <v>579</v>
      </c>
      <c r="U16" s="15"/>
      <c r="V16" s="73">
        <v>15.544041450777202</v>
      </c>
    </row>
    <row r="17" spans="1:22" ht="12">
      <c r="A17" s="82" t="s">
        <v>12</v>
      </c>
      <c r="B17" s="52">
        <v>28</v>
      </c>
      <c r="C17" s="52">
        <v>20</v>
      </c>
      <c r="D17" s="52"/>
      <c r="E17" s="52">
        <v>21</v>
      </c>
      <c r="F17" s="52">
        <v>24</v>
      </c>
      <c r="G17" s="52"/>
      <c r="H17" s="52">
        <v>49</v>
      </c>
      <c r="I17" s="52">
        <v>58</v>
      </c>
      <c r="J17" s="52"/>
      <c r="K17" s="52">
        <v>50</v>
      </c>
      <c r="L17" s="52">
        <v>45</v>
      </c>
      <c r="M17" s="52"/>
      <c r="N17" s="52">
        <v>148</v>
      </c>
      <c r="O17" s="52">
        <v>147</v>
      </c>
      <c r="P17" s="52">
        <v>295</v>
      </c>
      <c r="Q17" s="52"/>
      <c r="R17" s="52">
        <v>1293</v>
      </c>
      <c r="S17" s="52">
        <v>1518</v>
      </c>
      <c r="T17" s="15">
        <v>2811</v>
      </c>
      <c r="U17" s="15"/>
      <c r="V17" s="73">
        <v>10.494485948061188</v>
      </c>
    </row>
    <row r="18" spans="1:22" ht="12">
      <c r="A18" s="82" t="s">
        <v>13</v>
      </c>
      <c r="B18" s="52">
        <v>6</v>
      </c>
      <c r="C18" s="52">
        <v>3</v>
      </c>
      <c r="D18" s="52"/>
      <c r="E18" s="52">
        <v>4</v>
      </c>
      <c r="F18" s="52">
        <v>6</v>
      </c>
      <c r="G18" s="52"/>
      <c r="H18" s="52">
        <v>4</v>
      </c>
      <c r="I18" s="52">
        <v>7</v>
      </c>
      <c r="J18" s="52"/>
      <c r="K18" s="52">
        <v>5</v>
      </c>
      <c r="L18" s="52">
        <v>12</v>
      </c>
      <c r="M18" s="52"/>
      <c r="N18" s="52">
        <v>19</v>
      </c>
      <c r="O18" s="52">
        <v>28</v>
      </c>
      <c r="P18" s="52">
        <v>47</v>
      </c>
      <c r="Q18" s="52"/>
      <c r="R18" s="52">
        <v>146</v>
      </c>
      <c r="S18" s="52">
        <v>198</v>
      </c>
      <c r="T18" s="15">
        <v>344</v>
      </c>
      <c r="U18" s="15"/>
      <c r="V18" s="73">
        <v>13.662790697674417</v>
      </c>
    </row>
    <row r="19" spans="1:22" ht="12">
      <c r="A19" s="82" t="s">
        <v>14</v>
      </c>
      <c r="B19" s="52">
        <v>0</v>
      </c>
      <c r="C19" s="52">
        <v>1</v>
      </c>
      <c r="D19" s="52"/>
      <c r="E19" s="52">
        <v>1</v>
      </c>
      <c r="F19" s="52">
        <v>2</v>
      </c>
      <c r="G19" s="52"/>
      <c r="H19" s="52">
        <v>1</v>
      </c>
      <c r="I19" s="52">
        <v>0</v>
      </c>
      <c r="J19" s="52"/>
      <c r="K19" s="52">
        <v>0</v>
      </c>
      <c r="L19" s="52">
        <v>0</v>
      </c>
      <c r="M19" s="52"/>
      <c r="N19" s="52">
        <v>2</v>
      </c>
      <c r="O19" s="52">
        <v>3</v>
      </c>
      <c r="P19" s="52">
        <v>5</v>
      </c>
      <c r="Q19" s="52"/>
      <c r="R19" s="52">
        <v>15</v>
      </c>
      <c r="S19" s="52">
        <v>22</v>
      </c>
      <c r="T19" s="15">
        <v>37</v>
      </c>
      <c r="U19" s="15"/>
      <c r="V19" s="73">
        <v>13.513513513513514</v>
      </c>
    </row>
    <row r="20" spans="1:22" ht="12">
      <c r="A20" s="82" t="s">
        <v>15</v>
      </c>
      <c r="B20" s="52">
        <v>19</v>
      </c>
      <c r="C20" s="52">
        <v>13</v>
      </c>
      <c r="D20" s="52"/>
      <c r="E20" s="52">
        <v>12</v>
      </c>
      <c r="F20" s="52">
        <v>9</v>
      </c>
      <c r="G20" s="52"/>
      <c r="H20" s="52">
        <v>38</v>
      </c>
      <c r="I20" s="52">
        <v>21</v>
      </c>
      <c r="J20" s="52"/>
      <c r="K20" s="52">
        <v>20</v>
      </c>
      <c r="L20" s="52">
        <v>15</v>
      </c>
      <c r="M20" s="52"/>
      <c r="N20" s="52">
        <v>89</v>
      </c>
      <c r="O20" s="52">
        <v>58</v>
      </c>
      <c r="P20" s="52">
        <v>147</v>
      </c>
      <c r="Q20" s="52"/>
      <c r="R20" s="52">
        <v>566</v>
      </c>
      <c r="S20" s="52">
        <v>574</v>
      </c>
      <c r="T20" s="15">
        <v>1140</v>
      </c>
      <c r="U20" s="15"/>
      <c r="V20" s="73">
        <v>12.894736842105264</v>
      </c>
    </row>
    <row r="21" spans="1:22" ht="12">
      <c r="A21" s="14" t="s">
        <v>16</v>
      </c>
      <c r="B21" s="52">
        <v>17</v>
      </c>
      <c r="C21" s="52">
        <v>6</v>
      </c>
      <c r="D21" s="52"/>
      <c r="E21" s="52">
        <v>25</v>
      </c>
      <c r="F21" s="52">
        <v>10</v>
      </c>
      <c r="G21" s="52"/>
      <c r="H21" s="52">
        <v>32</v>
      </c>
      <c r="I21" s="52">
        <v>31</v>
      </c>
      <c r="J21" s="52"/>
      <c r="K21" s="52">
        <v>20</v>
      </c>
      <c r="L21" s="52">
        <v>14</v>
      </c>
      <c r="M21" s="52"/>
      <c r="N21" s="52">
        <v>94</v>
      </c>
      <c r="O21" s="52">
        <v>61</v>
      </c>
      <c r="P21" s="52">
        <v>155</v>
      </c>
      <c r="Q21" s="52"/>
      <c r="R21" s="52">
        <v>391</v>
      </c>
      <c r="S21" s="52">
        <v>374</v>
      </c>
      <c r="T21" s="15">
        <v>765</v>
      </c>
      <c r="U21" s="15"/>
      <c r="V21" s="73">
        <v>20.26143790849673</v>
      </c>
    </row>
    <row r="22" spans="1:22" ht="12">
      <c r="A22" s="82" t="s">
        <v>17</v>
      </c>
      <c r="B22" s="52">
        <v>1</v>
      </c>
      <c r="C22" s="52">
        <v>1</v>
      </c>
      <c r="D22" s="52"/>
      <c r="E22" s="52">
        <v>5</v>
      </c>
      <c r="F22" s="52">
        <v>0</v>
      </c>
      <c r="G22" s="52"/>
      <c r="H22" s="52">
        <v>2</v>
      </c>
      <c r="I22" s="52">
        <v>5</v>
      </c>
      <c r="J22" s="52"/>
      <c r="K22" s="52">
        <v>2</v>
      </c>
      <c r="L22" s="52">
        <v>2</v>
      </c>
      <c r="M22" s="52"/>
      <c r="N22" s="52">
        <v>10</v>
      </c>
      <c r="O22" s="52">
        <v>8</v>
      </c>
      <c r="P22" s="52">
        <v>18</v>
      </c>
      <c r="Q22" s="52"/>
      <c r="R22" s="52">
        <v>40</v>
      </c>
      <c r="S22" s="52">
        <v>45</v>
      </c>
      <c r="T22" s="15">
        <v>85</v>
      </c>
      <c r="U22" s="15"/>
      <c r="V22" s="73">
        <v>21.176470588235293</v>
      </c>
    </row>
    <row r="23" spans="1:22" ht="12">
      <c r="A23" s="82" t="s">
        <v>18</v>
      </c>
      <c r="B23" s="52">
        <v>2</v>
      </c>
      <c r="C23" s="52">
        <v>2</v>
      </c>
      <c r="D23" s="52"/>
      <c r="E23" s="52">
        <v>6</v>
      </c>
      <c r="F23" s="52">
        <v>3</v>
      </c>
      <c r="G23" s="52"/>
      <c r="H23" s="52">
        <v>6</v>
      </c>
      <c r="I23" s="52">
        <v>10</v>
      </c>
      <c r="J23" s="52"/>
      <c r="K23" s="52">
        <v>3</v>
      </c>
      <c r="L23" s="52">
        <v>3</v>
      </c>
      <c r="M23" s="52"/>
      <c r="N23" s="52">
        <v>17</v>
      </c>
      <c r="O23" s="52">
        <v>18</v>
      </c>
      <c r="P23" s="52">
        <v>35</v>
      </c>
      <c r="Q23" s="52"/>
      <c r="R23" s="52">
        <v>95</v>
      </c>
      <c r="S23" s="52">
        <v>117</v>
      </c>
      <c r="T23" s="15">
        <v>212</v>
      </c>
      <c r="U23" s="15"/>
      <c r="V23" s="73">
        <v>16.50943396226415</v>
      </c>
    </row>
    <row r="24" spans="1:22" ht="12">
      <c r="A24" s="82" t="s">
        <v>19</v>
      </c>
      <c r="B24" s="52">
        <v>19</v>
      </c>
      <c r="C24" s="52">
        <v>22</v>
      </c>
      <c r="D24" s="52"/>
      <c r="E24" s="52">
        <v>25</v>
      </c>
      <c r="F24" s="52">
        <v>16</v>
      </c>
      <c r="G24" s="52"/>
      <c r="H24" s="52">
        <v>41</v>
      </c>
      <c r="I24" s="52">
        <v>36</v>
      </c>
      <c r="J24" s="52"/>
      <c r="K24" s="52">
        <v>15</v>
      </c>
      <c r="L24" s="52">
        <v>24</v>
      </c>
      <c r="M24" s="52"/>
      <c r="N24" s="52">
        <v>100</v>
      </c>
      <c r="O24" s="52">
        <v>98</v>
      </c>
      <c r="P24" s="52">
        <v>198</v>
      </c>
      <c r="Q24" s="52"/>
      <c r="R24" s="52">
        <v>556</v>
      </c>
      <c r="S24" s="52">
        <v>593</v>
      </c>
      <c r="T24" s="15">
        <v>1149</v>
      </c>
      <c r="U24" s="15"/>
      <c r="V24" s="73">
        <v>17.232375979112273</v>
      </c>
    </row>
    <row r="25" spans="1:22" ht="12">
      <c r="A25" s="82" t="s">
        <v>20</v>
      </c>
      <c r="B25" s="52">
        <v>9</v>
      </c>
      <c r="C25" s="52">
        <v>2</v>
      </c>
      <c r="D25" s="52"/>
      <c r="E25" s="52">
        <v>5</v>
      </c>
      <c r="F25" s="52">
        <v>3</v>
      </c>
      <c r="G25" s="52"/>
      <c r="H25" s="52">
        <v>5</v>
      </c>
      <c r="I25" s="52">
        <v>7</v>
      </c>
      <c r="J25" s="52"/>
      <c r="K25" s="52">
        <v>5</v>
      </c>
      <c r="L25" s="52">
        <v>13</v>
      </c>
      <c r="M25" s="52"/>
      <c r="N25" s="52">
        <v>24</v>
      </c>
      <c r="O25" s="52">
        <v>25</v>
      </c>
      <c r="P25" s="52">
        <v>49</v>
      </c>
      <c r="Q25" s="52"/>
      <c r="R25" s="52">
        <v>167</v>
      </c>
      <c r="S25" s="52">
        <v>249</v>
      </c>
      <c r="T25" s="15">
        <v>416</v>
      </c>
      <c r="U25" s="15"/>
      <c r="V25" s="73">
        <v>11.778846153846153</v>
      </c>
    </row>
    <row r="26" spans="1:22" s="5" customFormat="1" ht="12">
      <c r="A26" s="85" t="s">
        <v>135</v>
      </c>
      <c r="B26" s="66">
        <v>334</v>
      </c>
      <c r="C26" s="66">
        <v>222</v>
      </c>
      <c r="D26" s="66"/>
      <c r="E26" s="66">
        <v>319</v>
      </c>
      <c r="F26" s="66">
        <v>224</v>
      </c>
      <c r="G26" s="66"/>
      <c r="H26" s="66">
        <v>530</v>
      </c>
      <c r="I26" s="66">
        <v>465</v>
      </c>
      <c r="J26" s="66"/>
      <c r="K26" s="66">
        <v>302</v>
      </c>
      <c r="L26" s="66">
        <v>409</v>
      </c>
      <c r="M26" s="66"/>
      <c r="N26" s="66">
        <v>1485</v>
      </c>
      <c r="O26" s="66">
        <v>1320</v>
      </c>
      <c r="P26" s="66">
        <v>2805</v>
      </c>
      <c r="Q26" s="66"/>
      <c r="R26" s="66">
        <v>9440</v>
      </c>
      <c r="S26" s="66">
        <v>11085</v>
      </c>
      <c r="T26" s="66">
        <v>20525</v>
      </c>
      <c r="U26" s="66"/>
      <c r="V26" s="108">
        <v>13.666260657734469</v>
      </c>
    </row>
    <row r="27" spans="1:22" s="5" customFormat="1" ht="12">
      <c r="A27" s="87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137"/>
    </row>
    <row r="28" spans="1:22" ht="12">
      <c r="A28" s="168" t="s">
        <v>127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106"/>
    </row>
    <row r="29" spans="1:2" ht="12">
      <c r="A29" s="5"/>
      <c r="B29" s="5"/>
    </row>
    <row r="30" spans="1:2" ht="12">
      <c r="A30" s="5"/>
      <c r="B30" s="5"/>
    </row>
    <row r="31" spans="1:2" ht="12">
      <c r="A31" s="5"/>
      <c r="B31" s="5"/>
    </row>
    <row r="32" spans="1:2" ht="12">
      <c r="A32" s="5"/>
      <c r="B32" s="5"/>
    </row>
  </sheetData>
  <mergeCells count="2">
    <mergeCell ref="N3:P3"/>
    <mergeCell ref="V3:V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4">
      <selection activeCell="A30" sqref="A30"/>
    </sheetView>
  </sheetViews>
  <sheetFormatPr defaultColWidth="9.140625" defaultRowHeight="12.75"/>
  <cols>
    <col min="1" max="1" width="76.57421875" style="0" customWidth="1"/>
    <col min="2" max="2" width="9.28125" style="0" bestFit="1" customWidth="1"/>
    <col min="3" max="3" width="9.8515625" style="0" bestFit="1" customWidth="1"/>
    <col min="4" max="4" width="9.7109375" style="0" bestFit="1" customWidth="1"/>
  </cols>
  <sheetData>
    <row r="1" ht="12.75">
      <c r="A1" s="91" t="s">
        <v>148</v>
      </c>
    </row>
    <row r="2" ht="12.75">
      <c r="A2" s="4" t="s">
        <v>126</v>
      </c>
    </row>
    <row r="3" spans="1:4" ht="12.75">
      <c r="A3" s="128"/>
      <c r="B3" s="128"/>
      <c r="C3" s="128"/>
      <c r="D3" s="128"/>
    </row>
    <row r="4" spans="2:4" ht="12.75">
      <c r="B4" s="196" t="s">
        <v>1</v>
      </c>
      <c r="C4" s="196"/>
      <c r="D4" s="196"/>
    </row>
    <row r="5" spans="1:4" ht="19.5" customHeight="1">
      <c r="A5" s="18" t="s">
        <v>65</v>
      </c>
      <c r="B5" s="79" t="s">
        <v>66</v>
      </c>
      <c r="C5" s="79" t="s">
        <v>67</v>
      </c>
      <c r="D5" s="79" t="s">
        <v>68</v>
      </c>
    </row>
    <row r="6" spans="1:4" ht="7.5" customHeight="1">
      <c r="A6" s="126"/>
      <c r="B6" s="127"/>
      <c r="C6" s="127"/>
      <c r="D6" s="127"/>
    </row>
    <row r="7" spans="1:4" ht="12.75">
      <c r="A7" s="146" t="s">
        <v>69</v>
      </c>
      <c r="B7" s="84">
        <v>36</v>
      </c>
      <c r="C7" s="84">
        <v>2404</v>
      </c>
      <c r="D7" s="84">
        <v>5165</v>
      </c>
    </row>
    <row r="8" spans="1:4" ht="12.75">
      <c r="A8" s="147" t="s">
        <v>103</v>
      </c>
      <c r="B8" s="84">
        <v>0</v>
      </c>
      <c r="C8" s="84">
        <v>44</v>
      </c>
      <c r="D8" s="84">
        <v>170</v>
      </c>
    </row>
    <row r="9" spans="1:4" ht="12.75">
      <c r="A9" s="146" t="s">
        <v>70</v>
      </c>
      <c r="B9" s="84">
        <v>254</v>
      </c>
      <c r="C9" s="84">
        <v>3176</v>
      </c>
      <c r="D9" s="84">
        <v>4193</v>
      </c>
    </row>
    <row r="10" spans="1:4" ht="12.75">
      <c r="A10" s="147" t="s">
        <v>104</v>
      </c>
      <c r="B10" s="84">
        <v>2</v>
      </c>
      <c r="C10" s="84">
        <v>16</v>
      </c>
      <c r="D10" s="84">
        <v>4</v>
      </c>
    </row>
    <row r="11" spans="1:4" ht="12.75">
      <c r="A11" s="147" t="s">
        <v>105</v>
      </c>
      <c r="B11" s="84">
        <v>0</v>
      </c>
      <c r="C11" s="84">
        <v>141</v>
      </c>
      <c r="D11" s="84">
        <v>520</v>
      </c>
    </row>
    <row r="12" spans="1:4" ht="12.75">
      <c r="A12" s="147" t="s">
        <v>71</v>
      </c>
      <c r="B12" s="84">
        <v>19</v>
      </c>
      <c r="C12" s="84">
        <v>2618</v>
      </c>
      <c r="D12" s="84">
        <v>3364</v>
      </c>
    </row>
    <row r="13" spans="1:4" ht="12.75">
      <c r="A13" s="147" t="s">
        <v>106</v>
      </c>
      <c r="B13" s="84">
        <v>0</v>
      </c>
      <c r="C13" s="84">
        <v>19</v>
      </c>
      <c r="D13" s="84">
        <v>83</v>
      </c>
    </row>
    <row r="14" spans="1:4" ht="12.75">
      <c r="A14" s="146" t="s">
        <v>72</v>
      </c>
      <c r="B14" s="84">
        <v>1054</v>
      </c>
      <c r="C14" s="84">
        <v>12781</v>
      </c>
      <c r="D14" s="84">
        <v>26865</v>
      </c>
    </row>
    <row r="15" spans="1:4" ht="12.75">
      <c r="A15" s="147" t="s">
        <v>73</v>
      </c>
      <c r="B15" s="84">
        <v>806</v>
      </c>
      <c r="C15" s="84">
        <v>12556</v>
      </c>
      <c r="D15" s="84">
        <v>19512</v>
      </c>
    </row>
    <row r="16" spans="1:4" ht="12.75">
      <c r="A16" s="146" t="s">
        <v>74</v>
      </c>
      <c r="B16" s="84">
        <v>316</v>
      </c>
      <c r="C16" s="84">
        <v>600</v>
      </c>
      <c r="D16" s="84">
        <v>323</v>
      </c>
    </row>
    <row r="17" spans="1:4" ht="12.75">
      <c r="A17" s="147" t="s">
        <v>75</v>
      </c>
      <c r="B17" s="84">
        <v>133</v>
      </c>
      <c r="C17" s="84">
        <v>1287</v>
      </c>
      <c r="D17" s="84">
        <v>3213</v>
      </c>
    </row>
    <row r="18" spans="1:4" ht="12.75">
      <c r="A18" s="147" t="s">
        <v>125</v>
      </c>
      <c r="B18" s="84">
        <v>649</v>
      </c>
      <c r="C18" s="84">
        <v>111</v>
      </c>
      <c r="D18" s="84">
        <v>55</v>
      </c>
    </row>
    <row r="19" spans="1:4" ht="12.75">
      <c r="A19" s="147" t="s">
        <v>107</v>
      </c>
      <c r="B19" s="84">
        <v>1262</v>
      </c>
      <c r="C19" s="84">
        <v>4427</v>
      </c>
      <c r="D19" s="84">
        <v>4150</v>
      </c>
    </row>
    <row r="20" spans="1:4" ht="12.75" customHeight="1">
      <c r="A20" s="146" t="s">
        <v>76</v>
      </c>
      <c r="B20" s="84">
        <v>441</v>
      </c>
      <c r="C20" s="84">
        <v>16469</v>
      </c>
      <c r="D20" s="84">
        <v>18993</v>
      </c>
    </row>
    <row r="21" spans="1:4" ht="12.75">
      <c r="A21" s="147" t="s">
        <v>77</v>
      </c>
      <c r="B21" s="84">
        <v>206</v>
      </c>
      <c r="C21" s="84">
        <v>18417</v>
      </c>
      <c r="D21" s="84">
        <v>59029</v>
      </c>
    </row>
    <row r="22" spans="1:4" ht="12.75">
      <c r="A22" s="147" t="s">
        <v>78</v>
      </c>
      <c r="B22" s="84">
        <v>167</v>
      </c>
      <c r="C22" s="84">
        <v>4185</v>
      </c>
      <c r="D22" s="84">
        <v>6723</v>
      </c>
    </row>
    <row r="23" spans="1:4" ht="12.75">
      <c r="A23" s="147" t="s">
        <v>79</v>
      </c>
      <c r="B23" s="84">
        <v>151</v>
      </c>
      <c r="C23" s="84">
        <v>2450</v>
      </c>
      <c r="D23" s="84">
        <v>2758</v>
      </c>
    </row>
    <row r="24" spans="1:4" ht="12.75">
      <c r="A24" s="146" t="s">
        <v>80</v>
      </c>
      <c r="B24" s="84">
        <v>274</v>
      </c>
      <c r="C24" s="84">
        <v>9446</v>
      </c>
      <c r="D24" s="84">
        <v>14803</v>
      </c>
    </row>
    <row r="25" spans="1:4" ht="12.75">
      <c r="A25" s="147" t="s">
        <v>81</v>
      </c>
      <c r="B25" s="84">
        <v>113</v>
      </c>
      <c r="C25" s="84">
        <v>3922</v>
      </c>
      <c r="D25" s="84">
        <v>6133</v>
      </c>
    </row>
    <row r="26" spans="1:4" ht="12.75">
      <c r="A26" s="147" t="s">
        <v>82</v>
      </c>
      <c r="B26" s="84">
        <v>46</v>
      </c>
      <c r="C26" s="84">
        <v>1104</v>
      </c>
      <c r="D26" s="84">
        <v>1740</v>
      </c>
    </row>
    <row r="27" spans="1:4" ht="12.75">
      <c r="A27" s="146" t="s">
        <v>108</v>
      </c>
      <c r="B27" s="84">
        <v>78</v>
      </c>
      <c r="C27" s="84">
        <v>4324</v>
      </c>
      <c r="D27" s="84">
        <v>7575</v>
      </c>
    </row>
    <row r="28" spans="1:4" ht="12.75">
      <c r="A28" s="147" t="s">
        <v>83</v>
      </c>
      <c r="B28" s="84">
        <v>78</v>
      </c>
      <c r="C28" s="84">
        <v>1236</v>
      </c>
      <c r="D28" s="84">
        <v>1905</v>
      </c>
    </row>
    <row r="29" spans="1:4" ht="12.75">
      <c r="A29" s="147" t="s">
        <v>84</v>
      </c>
      <c r="B29" s="155">
        <v>86</v>
      </c>
      <c r="C29" s="155">
        <v>1103</v>
      </c>
      <c r="D29" s="155">
        <v>593</v>
      </c>
    </row>
    <row r="30" spans="1:4" ht="12.75">
      <c r="A30" s="170" t="s">
        <v>85</v>
      </c>
      <c r="B30" s="171">
        <v>20</v>
      </c>
      <c r="C30" s="171">
        <v>2224</v>
      </c>
      <c r="D30" s="171">
        <v>3886</v>
      </c>
    </row>
  </sheetData>
  <mergeCells count="1">
    <mergeCell ref="B4:D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4">
      <selection activeCell="A33" sqref="A33"/>
    </sheetView>
  </sheetViews>
  <sheetFormatPr defaultColWidth="9.140625" defaultRowHeight="12.75"/>
  <cols>
    <col min="1" max="1" width="76.57421875" style="0" customWidth="1"/>
    <col min="2" max="2" width="9.28125" style="0" bestFit="1" customWidth="1"/>
    <col min="3" max="3" width="9.8515625" style="0" bestFit="1" customWidth="1"/>
    <col min="4" max="4" width="9.7109375" style="0" bestFit="1" customWidth="1"/>
  </cols>
  <sheetData>
    <row r="1" ht="12.75">
      <c r="A1" s="4" t="s">
        <v>149</v>
      </c>
    </row>
    <row r="2" spans="1:4" ht="12.75">
      <c r="A2" s="128"/>
      <c r="B2" s="128"/>
      <c r="C2" s="128"/>
      <c r="D2" s="128"/>
    </row>
    <row r="3" spans="2:4" ht="12.75">
      <c r="B3" s="196" t="s">
        <v>1</v>
      </c>
      <c r="C3" s="196"/>
      <c r="D3" s="196"/>
    </row>
    <row r="4" spans="1:4" ht="21.75" customHeight="1">
      <c r="A4" s="18" t="s">
        <v>65</v>
      </c>
      <c r="B4" s="79" t="s">
        <v>66</v>
      </c>
      <c r="C4" s="79" t="s">
        <v>67</v>
      </c>
      <c r="D4" s="79" t="s">
        <v>68</v>
      </c>
    </row>
    <row r="5" spans="1:4" ht="7.5" customHeight="1">
      <c r="A5" s="126"/>
      <c r="B5" s="127"/>
      <c r="C5" s="127"/>
      <c r="D5" s="127"/>
    </row>
    <row r="6" spans="1:4" ht="12.75">
      <c r="A6" s="146" t="s">
        <v>85</v>
      </c>
      <c r="B6" s="84">
        <v>20</v>
      </c>
      <c r="C6" s="84">
        <v>2224</v>
      </c>
      <c r="D6" s="84">
        <v>3886</v>
      </c>
    </row>
    <row r="7" spans="1:4" ht="12.75">
      <c r="A7" s="146" t="s">
        <v>109</v>
      </c>
      <c r="B7" s="155">
        <v>2</v>
      </c>
      <c r="C7" s="155">
        <v>338</v>
      </c>
      <c r="D7" s="155">
        <v>688</v>
      </c>
    </row>
    <row r="8" spans="1:4" ht="12.75">
      <c r="A8" s="147" t="s">
        <v>110</v>
      </c>
      <c r="B8" s="84">
        <v>6</v>
      </c>
      <c r="C8" s="84">
        <v>655</v>
      </c>
      <c r="D8" s="84">
        <v>1869</v>
      </c>
    </row>
    <row r="9" spans="1:4" ht="12.75">
      <c r="A9" s="146" t="s">
        <v>86</v>
      </c>
      <c r="B9" s="84">
        <v>10</v>
      </c>
      <c r="C9" s="84">
        <v>2210</v>
      </c>
      <c r="D9" s="84">
        <v>7021</v>
      </c>
    </row>
    <row r="10" spans="1:4" ht="12.75">
      <c r="A10" s="147" t="s">
        <v>111</v>
      </c>
      <c r="B10" s="84">
        <v>0</v>
      </c>
      <c r="C10" s="84">
        <v>68</v>
      </c>
      <c r="D10" s="84">
        <v>357</v>
      </c>
    </row>
    <row r="11" spans="1:4" ht="12.75">
      <c r="A11" s="147" t="s">
        <v>112</v>
      </c>
      <c r="B11" s="84">
        <v>10</v>
      </c>
      <c r="C11" s="84">
        <v>697</v>
      </c>
      <c r="D11" s="84">
        <v>1123</v>
      </c>
    </row>
    <row r="12" spans="1:4" ht="12.75">
      <c r="A12" s="147" t="s">
        <v>87</v>
      </c>
      <c r="B12" s="84">
        <v>565</v>
      </c>
      <c r="C12" s="84">
        <v>686</v>
      </c>
      <c r="D12" s="84">
        <v>271</v>
      </c>
    </row>
    <row r="13" spans="1:4" ht="12.75">
      <c r="A13" s="147" t="s">
        <v>88</v>
      </c>
      <c r="B13" s="84">
        <v>2228</v>
      </c>
      <c r="C13" s="84">
        <v>4256</v>
      </c>
      <c r="D13" s="84">
        <v>2186</v>
      </c>
    </row>
    <row r="14" spans="1:4" ht="12.75">
      <c r="A14" s="147" t="s">
        <v>89</v>
      </c>
      <c r="B14" s="84">
        <v>154</v>
      </c>
      <c r="C14" s="84">
        <v>17148</v>
      </c>
      <c r="D14" s="84">
        <v>29581</v>
      </c>
    </row>
    <row r="15" spans="1:4" ht="12.75">
      <c r="A15" s="147" t="s">
        <v>90</v>
      </c>
      <c r="B15" s="84">
        <v>57</v>
      </c>
      <c r="C15" s="84">
        <v>4203</v>
      </c>
      <c r="D15" s="84">
        <v>11868</v>
      </c>
    </row>
    <row r="16" spans="1:4" ht="12.75">
      <c r="A16" s="146" t="s">
        <v>113</v>
      </c>
      <c r="B16" s="84">
        <v>0</v>
      </c>
      <c r="C16" s="84">
        <v>975</v>
      </c>
      <c r="D16" s="84">
        <v>4877</v>
      </c>
    </row>
    <row r="17" spans="1:4" ht="12.75">
      <c r="A17" s="146" t="s">
        <v>91</v>
      </c>
      <c r="B17" s="84">
        <v>89</v>
      </c>
      <c r="C17" s="84">
        <v>4500</v>
      </c>
      <c r="D17" s="84">
        <v>9923</v>
      </c>
    </row>
    <row r="18" spans="1:4" ht="12.75">
      <c r="A18" s="147" t="s">
        <v>92</v>
      </c>
      <c r="B18" s="84">
        <v>4</v>
      </c>
      <c r="C18" s="84">
        <v>632</v>
      </c>
      <c r="D18" s="84">
        <v>1232</v>
      </c>
    </row>
    <row r="19" spans="1:4" ht="12.75">
      <c r="A19" s="146" t="s">
        <v>114</v>
      </c>
      <c r="B19" s="84">
        <v>0</v>
      </c>
      <c r="C19" s="84">
        <v>208</v>
      </c>
      <c r="D19" s="84">
        <v>822</v>
      </c>
    </row>
    <row r="20" spans="1:4" ht="12.75">
      <c r="A20" s="147" t="s">
        <v>93</v>
      </c>
      <c r="B20" s="84">
        <v>4482</v>
      </c>
      <c r="C20" s="84">
        <v>60918</v>
      </c>
      <c r="D20" s="84">
        <v>95882</v>
      </c>
    </row>
    <row r="21" spans="1:4" ht="12.75">
      <c r="A21" s="147" t="s">
        <v>94</v>
      </c>
      <c r="B21" s="84">
        <v>11</v>
      </c>
      <c r="C21" s="84">
        <v>16</v>
      </c>
      <c r="D21" s="84">
        <v>21</v>
      </c>
    </row>
    <row r="22" spans="1:4" ht="12.75">
      <c r="A22" s="147" t="s">
        <v>95</v>
      </c>
      <c r="B22" s="84">
        <v>116</v>
      </c>
      <c r="C22" s="84">
        <v>7738</v>
      </c>
      <c r="D22" s="84">
        <v>12002</v>
      </c>
    </row>
    <row r="23" spans="1:4" ht="12.75">
      <c r="A23" s="147" t="s">
        <v>96</v>
      </c>
      <c r="B23" s="84">
        <v>34</v>
      </c>
      <c r="C23" s="84">
        <v>796</v>
      </c>
      <c r="D23" s="84">
        <v>929</v>
      </c>
    </row>
    <row r="24" spans="1:4" ht="12.75">
      <c r="A24" s="147" t="s">
        <v>97</v>
      </c>
      <c r="B24" s="84">
        <v>11</v>
      </c>
      <c r="C24" s="84">
        <v>547</v>
      </c>
      <c r="D24" s="84">
        <v>745</v>
      </c>
    </row>
    <row r="25" spans="1:4" ht="12.75">
      <c r="A25" s="147" t="s">
        <v>98</v>
      </c>
      <c r="B25" s="84">
        <v>27</v>
      </c>
      <c r="C25" s="84">
        <v>62</v>
      </c>
      <c r="D25" s="84">
        <v>40</v>
      </c>
    </row>
    <row r="26" spans="1:4" ht="12.75">
      <c r="A26" s="147" t="s">
        <v>99</v>
      </c>
      <c r="B26" s="84">
        <v>18</v>
      </c>
      <c r="C26" s="84">
        <v>139</v>
      </c>
      <c r="D26" s="84">
        <v>166</v>
      </c>
    </row>
    <row r="27" spans="1:4" ht="12.75">
      <c r="A27" s="147" t="s">
        <v>100</v>
      </c>
      <c r="B27" s="84">
        <v>791</v>
      </c>
      <c r="C27" s="84">
        <v>5731</v>
      </c>
      <c r="D27" s="84">
        <v>7613</v>
      </c>
    </row>
    <row r="28" spans="1:4" ht="12.75">
      <c r="A28" s="147" t="s">
        <v>115</v>
      </c>
      <c r="B28" s="84">
        <v>4</v>
      </c>
      <c r="C28" s="84">
        <v>64</v>
      </c>
      <c r="D28" s="84">
        <v>313</v>
      </c>
    </row>
    <row r="29" spans="1:4" ht="12.75">
      <c r="A29" s="146" t="s">
        <v>116</v>
      </c>
      <c r="B29" s="84">
        <v>0</v>
      </c>
      <c r="C29" s="84">
        <v>2013</v>
      </c>
      <c r="D29" s="84">
        <v>8641</v>
      </c>
    </row>
    <row r="30" spans="1:4" ht="12.75">
      <c r="A30" s="147" t="s">
        <v>101</v>
      </c>
      <c r="B30" s="84">
        <v>959</v>
      </c>
      <c r="C30" s="84">
        <v>15038</v>
      </c>
      <c r="D30" s="84">
        <v>40070</v>
      </c>
    </row>
    <row r="31" spans="1:4" ht="12.75">
      <c r="A31" s="107" t="s">
        <v>102</v>
      </c>
      <c r="B31" s="129">
        <v>15755</v>
      </c>
      <c r="C31" s="129">
        <v>232443</v>
      </c>
      <c r="D31" s="129">
        <v>425109</v>
      </c>
    </row>
    <row r="32" spans="1:4" ht="12.75">
      <c r="A32" s="69"/>
      <c r="B32" s="183"/>
      <c r="C32" s="183"/>
      <c r="D32" s="183"/>
    </row>
    <row r="33" ht="12.75">
      <c r="A33" s="168" t="s">
        <v>127</v>
      </c>
    </row>
  </sheetData>
  <mergeCells count="1">
    <mergeCell ref="B3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3" width="9.421875" style="2" customWidth="1"/>
    <col min="4" max="4" width="0.85546875" style="2" customWidth="1"/>
    <col min="5" max="6" width="9.421875" style="2" customWidth="1"/>
    <col min="7" max="7" width="0.85546875" style="2" customWidth="1"/>
    <col min="8" max="10" width="9.421875" style="2" customWidth="1"/>
    <col min="11" max="11" width="0.85546875" style="2" customWidth="1"/>
    <col min="12" max="14" width="9.421875" style="2" customWidth="1"/>
    <col min="15" max="16384" width="9.140625" style="2" customWidth="1"/>
  </cols>
  <sheetData>
    <row r="1" spans="1:26" s="1" customFormat="1" ht="12.75">
      <c r="A1" s="4" t="s">
        <v>128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8.75" customHeight="1">
      <c r="A3" s="44"/>
      <c r="B3" s="186" t="s">
        <v>31</v>
      </c>
      <c r="C3" s="186"/>
      <c r="D3" s="8"/>
      <c r="E3" s="187" t="s">
        <v>59</v>
      </c>
      <c r="F3" s="187"/>
      <c r="G3" s="8"/>
      <c r="H3" s="186" t="s">
        <v>60</v>
      </c>
      <c r="I3" s="186"/>
      <c r="J3" s="186"/>
      <c r="K3" s="9"/>
      <c r="L3" s="186" t="s">
        <v>61</v>
      </c>
      <c r="M3" s="186"/>
      <c r="N3" s="186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13" customFormat="1" ht="18.75" customHeight="1">
      <c r="A4" s="18" t="s">
        <v>0</v>
      </c>
      <c r="B4" s="79" t="s">
        <v>27</v>
      </c>
      <c r="C4" s="79" t="s">
        <v>25</v>
      </c>
      <c r="D4" s="11"/>
      <c r="E4" s="79" t="s">
        <v>27</v>
      </c>
      <c r="F4" s="79" t="s">
        <v>25</v>
      </c>
      <c r="G4" s="11"/>
      <c r="H4" s="79" t="s">
        <v>27</v>
      </c>
      <c r="I4" s="79" t="s">
        <v>25</v>
      </c>
      <c r="J4" s="79" t="s">
        <v>26</v>
      </c>
      <c r="K4" s="11"/>
      <c r="L4" s="79" t="s">
        <v>27</v>
      </c>
      <c r="M4" s="79" t="s">
        <v>25</v>
      </c>
      <c r="N4" s="79" t="s">
        <v>26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13" customFormat="1" ht="7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">
      <c r="A6" s="16">
        <v>1998</v>
      </c>
      <c r="B6" s="17">
        <v>81</v>
      </c>
      <c r="C6" s="17">
        <v>53</v>
      </c>
      <c r="D6" s="17"/>
      <c r="E6" s="17">
        <v>927</v>
      </c>
      <c r="F6" s="17">
        <v>256</v>
      </c>
      <c r="G6" s="17"/>
      <c r="H6" s="17">
        <v>1008</v>
      </c>
      <c r="I6" s="17">
        <v>309</v>
      </c>
      <c r="J6" s="17">
        <v>1317</v>
      </c>
      <c r="K6" s="17"/>
      <c r="L6" s="17">
        <v>4483</v>
      </c>
      <c r="M6" s="17">
        <v>1374</v>
      </c>
      <c r="N6" s="17">
        <v>5857</v>
      </c>
      <c r="O6" s="5"/>
      <c r="P6" s="17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">
      <c r="A7" s="16">
        <v>1999</v>
      </c>
      <c r="B7" s="17">
        <v>82</v>
      </c>
      <c r="C7" s="17">
        <v>58</v>
      </c>
      <c r="D7" s="17"/>
      <c r="E7" s="17">
        <v>1050</v>
      </c>
      <c r="F7" s="17">
        <v>275</v>
      </c>
      <c r="G7" s="17"/>
      <c r="H7" s="17">
        <v>1132</v>
      </c>
      <c r="I7" s="17">
        <v>333</v>
      </c>
      <c r="J7" s="17">
        <v>1465</v>
      </c>
      <c r="K7" s="17"/>
      <c r="L7" s="17">
        <v>5152</v>
      </c>
      <c r="M7" s="17">
        <v>1481</v>
      </c>
      <c r="N7" s="17">
        <v>6633</v>
      </c>
      <c r="O7" s="5"/>
      <c r="P7" s="17"/>
      <c r="Q7" s="5"/>
      <c r="R7" s="5"/>
      <c r="S7" s="5"/>
      <c r="T7" s="5"/>
      <c r="U7" s="5"/>
      <c r="V7" s="5"/>
      <c r="W7" s="5"/>
      <c r="X7" s="5"/>
      <c r="Y7" s="5"/>
      <c r="Z7" s="5"/>
    </row>
    <row r="8" spans="1:16" ht="12">
      <c r="A8" s="16">
        <v>2000</v>
      </c>
      <c r="B8" s="5">
        <v>76</v>
      </c>
      <c r="C8" s="5">
        <v>46</v>
      </c>
      <c r="D8" s="5"/>
      <c r="E8" s="17">
        <v>1004</v>
      </c>
      <c r="F8" s="5">
        <v>309</v>
      </c>
      <c r="G8" s="5"/>
      <c r="H8" s="17">
        <v>1080</v>
      </c>
      <c r="I8" s="5">
        <v>355</v>
      </c>
      <c r="J8" s="17">
        <v>1435</v>
      </c>
      <c r="K8" s="5"/>
      <c r="L8" s="17">
        <v>4925</v>
      </c>
      <c r="M8" s="17">
        <v>1485</v>
      </c>
      <c r="N8" s="17">
        <v>6410</v>
      </c>
      <c r="P8" s="17"/>
    </row>
    <row r="9" spans="1:16" ht="12">
      <c r="A9" s="16">
        <v>2001</v>
      </c>
      <c r="B9" s="5">
        <v>102</v>
      </c>
      <c r="C9" s="5">
        <v>62</v>
      </c>
      <c r="D9" s="5"/>
      <c r="E9" s="17">
        <v>958</v>
      </c>
      <c r="F9" s="5">
        <v>266</v>
      </c>
      <c r="G9" s="5"/>
      <c r="H9" s="17">
        <v>1060</v>
      </c>
      <c r="I9" s="5">
        <v>328</v>
      </c>
      <c r="J9" s="17">
        <v>1388</v>
      </c>
      <c r="K9" s="5"/>
      <c r="L9" s="17">
        <v>5018</v>
      </c>
      <c r="M9" s="17">
        <v>1664</v>
      </c>
      <c r="N9" s="17">
        <v>6682</v>
      </c>
      <c r="P9" s="17"/>
    </row>
    <row r="10" spans="1:16" ht="12">
      <c r="A10" s="16">
        <v>2002</v>
      </c>
      <c r="B10" s="5">
        <v>127</v>
      </c>
      <c r="C10" s="5">
        <v>61</v>
      </c>
      <c r="D10" s="5"/>
      <c r="E10" s="17">
        <v>1007</v>
      </c>
      <c r="F10" s="5">
        <v>250</v>
      </c>
      <c r="G10" s="5"/>
      <c r="H10" s="17">
        <v>1134</v>
      </c>
      <c r="I10" s="5">
        <v>311</v>
      </c>
      <c r="J10" s="17">
        <v>1445</v>
      </c>
      <c r="K10" s="5"/>
      <c r="L10" s="17">
        <v>5199</v>
      </c>
      <c r="M10" s="17">
        <v>1537</v>
      </c>
      <c r="N10" s="17">
        <v>6736</v>
      </c>
      <c r="P10" s="17"/>
    </row>
    <row r="11" spans="1:16" ht="12">
      <c r="A11" s="16">
        <v>2003</v>
      </c>
      <c r="B11" s="5">
        <v>96</v>
      </c>
      <c r="C11" s="5">
        <v>37</v>
      </c>
      <c r="D11" s="5"/>
      <c r="E11" s="5">
        <v>883</v>
      </c>
      <c r="F11" s="5">
        <v>214</v>
      </c>
      <c r="G11" s="5"/>
      <c r="H11" s="5">
        <v>979</v>
      </c>
      <c r="I11" s="5">
        <v>251</v>
      </c>
      <c r="J11" s="17">
        <v>1230</v>
      </c>
      <c r="K11" s="5"/>
      <c r="L11" s="17">
        <v>4732</v>
      </c>
      <c r="M11" s="17">
        <v>1283</v>
      </c>
      <c r="N11" s="17">
        <v>6015</v>
      </c>
      <c r="P11" s="17"/>
    </row>
    <row r="12" spans="1:16" ht="12">
      <c r="A12" s="16">
        <v>2004</v>
      </c>
      <c r="B12" s="5">
        <v>74</v>
      </c>
      <c r="C12" s="5">
        <v>42</v>
      </c>
      <c r="D12" s="5"/>
      <c r="E12" s="5">
        <v>894</v>
      </c>
      <c r="F12" s="5">
        <v>184</v>
      </c>
      <c r="G12" s="5"/>
      <c r="H12" s="17">
        <v>968</v>
      </c>
      <c r="I12" s="5">
        <v>226</v>
      </c>
      <c r="J12" s="17">
        <v>1194</v>
      </c>
      <c r="K12" s="5"/>
      <c r="L12" s="17">
        <v>4492</v>
      </c>
      <c r="M12" s="17">
        <v>1133</v>
      </c>
      <c r="N12" s="17">
        <v>5625</v>
      </c>
      <c r="P12" s="17"/>
    </row>
    <row r="13" spans="1:16" ht="12">
      <c r="A13" s="16">
        <v>2005</v>
      </c>
      <c r="B13" s="5">
        <v>54</v>
      </c>
      <c r="C13" s="5">
        <v>43</v>
      </c>
      <c r="D13" s="5"/>
      <c r="E13" s="5">
        <v>859</v>
      </c>
      <c r="F13" s="5">
        <v>207</v>
      </c>
      <c r="G13" s="5"/>
      <c r="H13" s="17">
        <v>913</v>
      </c>
      <c r="I13" s="17">
        <v>250</v>
      </c>
      <c r="J13" s="17">
        <v>1163</v>
      </c>
      <c r="K13" s="5"/>
      <c r="L13" s="17">
        <v>4268</v>
      </c>
      <c r="M13" s="17">
        <v>1158</v>
      </c>
      <c r="N13" s="17">
        <v>5426</v>
      </c>
      <c r="P13" s="17"/>
    </row>
    <row r="14" spans="1:16" ht="12">
      <c r="A14" s="16">
        <v>2006</v>
      </c>
      <c r="B14" s="124" t="s">
        <v>141</v>
      </c>
      <c r="C14" s="124" t="s">
        <v>141</v>
      </c>
      <c r="D14" s="5"/>
      <c r="E14" s="124" t="s">
        <v>141</v>
      </c>
      <c r="F14" s="124" t="s">
        <v>141</v>
      </c>
      <c r="G14" s="5"/>
      <c r="H14" s="124" t="s">
        <v>141</v>
      </c>
      <c r="I14" s="124" t="s">
        <v>141</v>
      </c>
      <c r="J14" s="124" t="s">
        <v>141</v>
      </c>
      <c r="K14" s="5"/>
      <c r="L14" s="124" t="s">
        <v>141</v>
      </c>
      <c r="M14" s="124" t="s">
        <v>141</v>
      </c>
      <c r="N14" s="124" t="s">
        <v>141</v>
      </c>
      <c r="P14" s="17"/>
    </row>
    <row r="15" spans="1:16" s="34" customFormat="1" ht="12">
      <c r="A15" s="18">
        <v>2007</v>
      </c>
      <c r="B15" s="22">
        <v>69</v>
      </c>
      <c r="C15" s="22">
        <v>26</v>
      </c>
      <c r="D15" s="22"/>
      <c r="E15" s="22">
        <f>279+285+108+68+5</f>
        <v>745</v>
      </c>
      <c r="F15" s="22">
        <f>28+32+66+31+11</f>
        <v>168</v>
      </c>
      <c r="G15" s="22"/>
      <c r="H15" s="22">
        <f>B15+E15</f>
        <v>814</v>
      </c>
      <c r="I15" s="22">
        <f>C15+F15</f>
        <v>194</v>
      </c>
      <c r="J15" s="118">
        <f>SUM(H15:I15)</f>
        <v>1008</v>
      </c>
      <c r="K15" s="22"/>
      <c r="L15" s="118">
        <f>3292+463+371</f>
        <v>4126</v>
      </c>
      <c r="M15" s="118">
        <f>353+396+256</f>
        <v>1005</v>
      </c>
      <c r="N15" s="22">
        <f>SUM(L15:M15)</f>
        <v>5131</v>
      </c>
      <c r="P15" s="17"/>
    </row>
    <row r="16" spans="1:14" s="34" customFormat="1" ht="12">
      <c r="A16" s="184" t="s">
        <v>142</v>
      </c>
      <c r="B16" s="124"/>
      <c r="C16" s="124"/>
      <c r="D16" s="124"/>
      <c r="E16" s="172"/>
      <c r="F16" s="172"/>
      <c r="G16" s="124"/>
      <c r="H16" s="172"/>
      <c r="I16" s="172"/>
      <c r="J16" s="172"/>
      <c r="K16" s="124"/>
      <c r="L16" s="164"/>
      <c r="M16" s="164"/>
      <c r="N16" s="164"/>
    </row>
    <row r="17" spans="1:14" s="34" customFormat="1" ht="12">
      <c r="A17" s="16"/>
      <c r="B17" s="124"/>
      <c r="C17" s="124"/>
      <c r="D17" s="124"/>
      <c r="E17" s="172"/>
      <c r="F17" s="172"/>
      <c r="G17" s="124"/>
      <c r="H17" s="172"/>
      <c r="I17" s="172"/>
      <c r="J17" s="172"/>
      <c r="K17" s="124"/>
      <c r="L17" s="164"/>
      <c r="M17" s="164"/>
      <c r="N17" s="164"/>
    </row>
    <row r="18" spans="1:6" s="168" customFormat="1" ht="11.25">
      <c r="A18" s="168" t="s">
        <v>127</v>
      </c>
      <c r="F18" s="169"/>
    </row>
  </sheetData>
  <mergeCells count="4">
    <mergeCell ref="B3:C3"/>
    <mergeCell ref="E3:F3"/>
    <mergeCell ref="H3:J3"/>
    <mergeCell ref="L3:N3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A1" sqref="A1"/>
    </sheetView>
  </sheetViews>
  <sheetFormatPr defaultColWidth="9.140625" defaultRowHeight="12.75"/>
  <cols>
    <col min="1" max="3" width="9.140625" style="2" customWidth="1"/>
    <col min="4" max="4" width="0.85546875" style="2" customWidth="1"/>
    <col min="5" max="5" width="11.421875" style="2" customWidth="1"/>
    <col min="6" max="6" width="9.140625" style="2" customWidth="1"/>
    <col min="7" max="7" width="0.85546875" style="2" customWidth="1"/>
    <col min="8" max="10" width="9.28125" style="2" bestFit="1" customWidth="1"/>
    <col min="11" max="11" width="0.85546875" style="2" customWidth="1"/>
    <col min="12" max="16384" width="9.140625" style="2" customWidth="1"/>
  </cols>
  <sheetData>
    <row r="1" s="1" customFormat="1" ht="12.75" customHeight="1">
      <c r="A1" s="4" t="s">
        <v>129</v>
      </c>
    </row>
    <row r="2" spans="1:14" ht="1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.75" customHeight="1">
      <c r="A3" s="44"/>
      <c r="B3" s="97" t="s">
        <v>31</v>
      </c>
      <c r="C3" s="7"/>
      <c r="D3" s="8"/>
      <c r="E3" s="187" t="s">
        <v>59</v>
      </c>
      <c r="F3" s="187"/>
      <c r="G3" s="8"/>
      <c r="H3" s="186" t="s">
        <v>60</v>
      </c>
      <c r="I3" s="186"/>
      <c r="J3" s="186"/>
      <c r="K3" s="9"/>
      <c r="L3" s="186" t="s">
        <v>61</v>
      </c>
      <c r="M3" s="186"/>
      <c r="N3" s="186"/>
    </row>
    <row r="4" spans="1:14" s="13" customFormat="1" ht="18.75" customHeight="1">
      <c r="A4" s="18" t="s">
        <v>0</v>
      </c>
      <c r="B4" s="79" t="s">
        <v>27</v>
      </c>
      <c r="C4" s="79" t="s">
        <v>25</v>
      </c>
      <c r="D4" s="11"/>
      <c r="E4" s="79" t="s">
        <v>27</v>
      </c>
      <c r="F4" s="79" t="s">
        <v>25</v>
      </c>
      <c r="G4" s="11"/>
      <c r="H4" s="79" t="s">
        <v>27</v>
      </c>
      <c r="I4" s="79" t="s">
        <v>25</v>
      </c>
      <c r="J4" s="79" t="s">
        <v>26</v>
      </c>
      <c r="K4" s="11"/>
      <c r="L4" s="79" t="s">
        <v>27</v>
      </c>
      <c r="M4" s="79" t="s">
        <v>25</v>
      </c>
      <c r="N4" s="79" t="s">
        <v>26</v>
      </c>
    </row>
    <row r="5" spans="1:14" s="13" customFormat="1" ht="7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6" ht="12">
      <c r="A6" s="16">
        <v>1998</v>
      </c>
      <c r="B6" s="17">
        <v>6074</v>
      </c>
      <c r="C6" s="17">
        <v>4616</v>
      </c>
      <c r="D6" s="17"/>
      <c r="E6" s="17">
        <v>49794</v>
      </c>
      <c r="F6" s="17">
        <v>26630</v>
      </c>
      <c r="G6" s="17"/>
      <c r="H6" s="17">
        <v>55868</v>
      </c>
      <c r="I6" s="17">
        <v>31246</v>
      </c>
      <c r="J6" s="17">
        <v>87114</v>
      </c>
      <c r="K6" s="17"/>
      <c r="L6" s="17">
        <v>189561</v>
      </c>
      <c r="M6" s="17">
        <v>104281</v>
      </c>
      <c r="N6" s="17">
        <v>293842</v>
      </c>
      <c r="P6" s="15"/>
    </row>
    <row r="7" spans="1:16" ht="12">
      <c r="A7" s="16">
        <v>1999</v>
      </c>
      <c r="B7" s="17">
        <v>6815</v>
      </c>
      <c r="C7" s="17">
        <v>5198</v>
      </c>
      <c r="D7" s="5"/>
      <c r="E7" s="17">
        <v>54504</v>
      </c>
      <c r="F7" s="17">
        <v>29518</v>
      </c>
      <c r="G7" s="5"/>
      <c r="H7" s="17">
        <v>61319</v>
      </c>
      <c r="I7" s="17">
        <v>34716</v>
      </c>
      <c r="J7" s="17">
        <v>96035</v>
      </c>
      <c r="K7" s="5"/>
      <c r="L7" s="17">
        <v>199237</v>
      </c>
      <c r="M7" s="17">
        <v>117461</v>
      </c>
      <c r="N7" s="17">
        <v>316698</v>
      </c>
      <c r="P7" s="15"/>
    </row>
    <row r="8" spans="1:16" ht="12">
      <c r="A8" s="16">
        <v>2000</v>
      </c>
      <c r="B8" s="17">
        <v>6174</v>
      </c>
      <c r="C8" s="17">
        <v>4829</v>
      </c>
      <c r="D8" s="5"/>
      <c r="E8" s="17">
        <v>50436</v>
      </c>
      <c r="F8" s="17">
        <v>26740</v>
      </c>
      <c r="G8" s="5"/>
      <c r="H8" s="17">
        <v>56610</v>
      </c>
      <c r="I8" s="17">
        <v>31569</v>
      </c>
      <c r="J8" s="17">
        <v>88179</v>
      </c>
      <c r="K8" s="5"/>
      <c r="L8" s="17">
        <v>191086</v>
      </c>
      <c r="M8" s="17">
        <v>110473</v>
      </c>
      <c r="N8" s="17">
        <v>301559</v>
      </c>
      <c r="P8" s="15"/>
    </row>
    <row r="9" spans="1:16" ht="12">
      <c r="A9" s="16">
        <v>2001</v>
      </c>
      <c r="B9" s="17">
        <v>6963</v>
      </c>
      <c r="C9" s="17">
        <v>5178</v>
      </c>
      <c r="D9" s="5"/>
      <c r="E9" s="17">
        <v>55394</v>
      </c>
      <c r="F9" s="17">
        <v>28968</v>
      </c>
      <c r="G9" s="5"/>
      <c r="H9" s="17">
        <v>62357</v>
      </c>
      <c r="I9" s="17">
        <v>34146</v>
      </c>
      <c r="J9" s="17">
        <v>96503</v>
      </c>
      <c r="K9" s="5"/>
      <c r="L9" s="17">
        <v>213147</v>
      </c>
      <c r="M9" s="17">
        <v>121532</v>
      </c>
      <c r="N9" s="17">
        <v>334679</v>
      </c>
      <c r="P9" s="15"/>
    </row>
    <row r="10" spans="1:16" ht="12">
      <c r="A10" s="16">
        <v>2002</v>
      </c>
      <c r="B10" s="17">
        <v>7847</v>
      </c>
      <c r="C10" s="17">
        <v>5349</v>
      </c>
      <c r="D10" s="5"/>
      <c r="E10" s="17">
        <v>54942</v>
      </c>
      <c r="F10" s="17">
        <v>27670</v>
      </c>
      <c r="G10" s="5"/>
      <c r="H10" s="17">
        <v>62789</v>
      </c>
      <c r="I10" s="17">
        <v>33019</v>
      </c>
      <c r="J10" s="17">
        <v>95808</v>
      </c>
      <c r="K10" s="5"/>
      <c r="L10" s="17">
        <v>216509</v>
      </c>
      <c r="M10" s="17">
        <v>121369</v>
      </c>
      <c r="N10" s="17">
        <v>337878</v>
      </c>
      <c r="P10" s="15"/>
    </row>
    <row r="11" spans="1:16" ht="12">
      <c r="A11" s="16">
        <v>2003</v>
      </c>
      <c r="B11" s="17">
        <v>7536</v>
      </c>
      <c r="C11" s="17">
        <v>5248</v>
      </c>
      <c r="D11" s="17"/>
      <c r="E11" s="17">
        <v>51523</v>
      </c>
      <c r="F11" s="17">
        <v>26046</v>
      </c>
      <c r="G11" s="17"/>
      <c r="H11" s="17">
        <v>59059</v>
      </c>
      <c r="I11" s="17">
        <v>31294</v>
      </c>
      <c r="J11" s="17">
        <v>90353</v>
      </c>
      <c r="K11" s="17"/>
      <c r="L11" s="17">
        <v>205190</v>
      </c>
      <c r="M11" s="17">
        <v>113771</v>
      </c>
      <c r="N11" s="17">
        <v>318961</v>
      </c>
      <c r="P11" s="15"/>
    </row>
    <row r="12" spans="1:16" ht="12">
      <c r="A12" s="16">
        <v>2004</v>
      </c>
      <c r="B12" s="17">
        <v>7364</v>
      </c>
      <c r="C12" s="17">
        <v>5290</v>
      </c>
      <c r="D12" s="5"/>
      <c r="E12" s="17">
        <v>49212</v>
      </c>
      <c r="F12" s="17">
        <v>25034</v>
      </c>
      <c r="G12" s="5"/>
      <c r="H12" s="17">
        <v>56576</v>
      </c>
      <c r="I12" s="17">
        <v>30324</v>
      </c>
      <c r="J12" s="17">
        <v>86900</v>
      </c>
      <c r="K12" s="5"/>
      <c r="L12" s="17">
        <v>203439</v>
      </c>
      <c r="M12" s="17">
        <v>113191</v>
      </c>
      <c r="N12" s="17">
        <v>316630</v>
      </c>
      <c r="P12" s="15"/>
    </row>
    <row r="13" spans="1:16" ht="12">
      <c r="A13" s="16">
        <v>2005</v>
      </c>
      <c r="B13" s="17">
        <v>5504</v>
      </c>
      <c r="C13" s="17">
        <v>4420</v>
      </c>
      <c r="D13" s="5"/>
      <c r="E13" s="17">
        <v>49744</v>
      </c>
      <c r="F13" s="17">
        <v>24898</v>
      </c>
      <c r="G13" s="5"/>
      <c r="H13" s="17">
        <v>55248</v>
      </c>
      <c r="I13" s="17">
        <v>29318</v>
      </c>
      <c r="J13" s="17">
        <v>84566</v>
      </c>
      <c r="K13" s="5"/>
      <c r="L13" s="17">
        <v>202273</v>
      </c>
      <c r="M13" s="17">
        <v>111454</v>
      </c>
      <c r="N13" s="17">
        <v>313727</v>
      </c>
      <c r="P13" s="15"/>
    </row>
    <row r="14" spans="1:16" ht="12">
      <c r="A14" s="16">
        <v>2006</v>
      </c>
      <c r="B14" s="124" t="s">
        <v>143</v>
      </c>
      <c r="C14" s="124" t="s">
        <v>143</v>
      </c>
      <c r="D14" s="124"/>
      <c r="E14" s="124" t="s">
        <v>143</v>
      </c>
      <c r="F14" s="124" t="s">
        <v>143</v>
      </c>
      <c r="G14" s="124"/>
      <c r="H14" s="124" t="s">
        <v>143</v>
      </c>
      <c r="I14" s="124" t="s">
        <v>143</v>
      </c>
      <c r="J14" s="124" t="s">
        <v>143</v>
      </c>
      <c r="K14" s="124"/>
      <c r="L14" s="124" t="s">
        <v>143</v>
      </c>
      <c r="M14" s="124" t="s">
        <v>143</v>
      </c>
      <c r="N14" s="124" t="s">
        <v>143</v>
      </c>
      <c r="P14" s="15"/>
    </row>
    <row r="15" spans="1:16" ht="12">
      <c r="A15" s="18">
        <v>2007</v>
      </c>
      <c r="B15" s="118">
        <v>7205</v>
      </c>
      <c r="C15" s="118">
        <v>5475</v>
      </c>
      <c r="D15" s="79"/>
      <c r="E15" s="118">
        <v>48664</v>
      </c>
      <c r="F15" s="118">
        <v>24977</v>
      </c>
      <c r="G15" s="79"/>
      <c r="H15" s="118">
        <v>55869</v>
      </c>
      <c r="I15" s="118">
        <v>30452</v>
      </c>
      <c r="J15" s="118">
        <v>86321</v>
      </c>
      <c r="K15" s="118"/>
      <c r="L15" s="118">
        <v>206182</v>
      </c>
      <c r="M15" s="118">
        <v>119668</v>
      </c>
      <c r="N15" s="161">
        <v>325850</v>
      </c>
      <c r="P15" s="15"/>
    </row>
    <row r="16" spans="1:14" s="34" customFormat="1" ht="12">
      <c r="A16" s="184" t="s">
        <v>142</v>
      </c>
      <c r="B16" s="124"/>
      <c r="C16" s="124"/>
      <c r="D16" s="124"/>
      <c r="E16" s="172"/>
      <c r="F16" s="172"/>
      <c r="G16" s="124"/>
      <c r="H16" s="172"/>
      <c r="I16" s="172"/>
      <c r="J16" s="172"/>
      <c r="K16" s="124"/>
      <c r="L16" s="164"/>
      <c r="M16" s="164"/>
      <c r="N16" s="164"/>
    </row>
    <row r="17" spans="1:14" ht="12">
      <c r="A17" s="16"/>
      <c r="B17" s="17"/>
      <c r="C17" s="17"/>
      <c r="D17" s="124"/>
      <c r="E17" s="17"/>
      <c r="F17" s="17"/>
      <c r="G17" s="124"/>
      <c r="H17" s="17"/>
      <c r="I17" s="17"/>
      <c r="J17" s="17"/>
      <c r="K17" s="17"/>
      <c r="L17" s="17"/>
      <c r="M17" s="17"/>
      <c r="N17" s="164"/>
    </row>
    <row r="18" ht="12">
      <c r="A18" s="168" t="s">
        <v>127</v>
      </c>
    </row>
    <row r="19" ht="12">
      <c r="E19" s="145"/>
    </row>
    <row r="21" ht="12">
      <c r="B21" s="15"/>
    </row>
    <row r="22" ht="12">
      <c r="B22" s="15"/>
    </row>
  </sheetData>
  <mergeCells count="3">
    <mergeCell ref="E3:F3"/>
    <mergeCell ref="H3:J3"/>
    <mergeCell ref="L3:N3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4"/>
  <sheetViews>
    <sheetView workbookViewId="0" topLeftCell="A1">
      <selection activeCell="A1" sqref="A1"/>
    </sheetView>
  </sheetViews>
  <sheetFormatPr defaultColWidth="9.140625" defaultRowHeight="12.75"/>
  <cols>
    <col min="1" max="1" width="5.140625" style="2" customWidth="1"/>
    <col min="2" max="3" width="8.7109375" style="21" customWidth="1"/>
    <col min="4" max="4" width="0.71875" style="21" customWidth="1"/>
    <col min="5" max="7" width="8.7109375" style="2" customWidth="1"/>
    <col min="8" max="8" width="0.85546875" style="2" customWidth="1"/>
    <col min="9" max="11" width="8.7109375" style="2" customWidth="1"/>
    <col min="12" max="12" width="0.85546875" style="2" customWidth="1"/>
    <col min="13" max="15" width="8.7109375" style="21" customWidth="1"/>
    <col min="16" max="16" width="0.85546875" style="21" customWidth="1"/>
    <col min="17" max="19" width="8.7109375" style="21" customWidth="1"/>
    <col min="20" max="16384" width="9.140625" style="2" customWidth="1"/>
  </cols>
  <sheetData>
    <row r="1" spans="1:19" s="1" customFormat="1" ht="12.75" customHeight="1">
      <c r="A1" s="162" t="s">
        <v>130</v>
      </c>
      <c r="B1" s="20"/>
      <c r="C1" s="20"/>
      <c r="D1" s="20"/>
      <c r="M1" s="20"/>
      <c r="N1" s="20"/>
      <c r="O1" s="20"/>
      <c r="P1" s="20"/>
      <c r="Q1" s="20"/>
      <c r="R1" s="20"/>
      <c r="S1" s="20"/>
    </row>
    <row r="2" spans="1:19" ht="12">
      <c r="A2" s="22"/>
      <c r="B2" s="23"/>
      <c r="C2" s="23"/>
      <c r="D2" s="23"/>
      <c r="E2" s="22"/>
      <c r="F2" s="22"/>
      <c r="G2" s="22"/>
      <c r="H2" s="22"/>
      <c r="I2" s="22"/>
      <c r="J2" s="22"/>
      <c r="K2" s="22"/>
      <c r="L2" s="22"/>
      <c r="M2" s="23"/>
      <c r="N2" s="23"/>
      <c r="O2" s="23"/>
      <c r="P2" s="23"/>
      <c r="Q2" s="23"/>
      <c r="R2" s="23"/>
      <c r="S2" s="23"/>
    </row>
    <row r="3" spans="2:19" ht="24">
      <c r="B3" s="111" t="s">
        <v>124</v>
      </c>
      <c r="C3" s="26"/>
      <c r="D3" s="27"/>
      <c r="E3" s="111" t="s">
        <v>35</v>
      </c>
      <c r="F3" s="25"/>
      <c r="G3" s="25"/>
      <c r="H3" s="28"/>
      <c r="I3" s="111" t="s">
        <v>36</v>
      </c>
      <c r="J3" s="25"/>
      <c r="K3" s="29"/>
      <c r="L3" s="30"/>
      <c r="M3" s="111" t="s">
        <v>57</v>
      </c>
      <c r="N3" s="26"/>
      <c r="O3" s="26"/>
      <c r="P3" s="31"/>
      <c r="Q3" s="188" t="s">
        <v>58</v>
      </c>
      <c r="R3" s="189"/>
      <c r="S3" s="189"/>
    </row>
    <row r="4" spans="1:19" s="34" customFormat="1" ht="18.75" customHeight="1">
      <c r="A4" s="18" t="s">
        <v>0</v>
      </c>
      <c r="B4" s="32" t="s">
        <v>21</v>
      </c>
      <c r="C4" s="32" t="s">
        <v>22</v>
      </c>
      <c r="D4" s="11"/>
      <c r="E4" s="79" t="s">
        <v>24</v>
      </c>
      <c r="F4" s="79" t="s">
        <v>25</v>
      </c>
      <c r="G4" s="79" t="s">
        <v>26</v>
      </c>
      <c r="H4" s="11"/>
      <c r="I4" s="79" t="s">
        <v>24</v>
      </c>
      <c r="J4" s="79" t="s">
        <v>25</v>
      </c>
      <c r="K4" s="79" t="s">
        <v>26</v>
      </c>
      <c r="L4" s="11"/>
      <c r="M4" s="79" t="s">
        <v>24</v>
      </c>
      <c r="N4" s="79" t="s">
        <v>25</v>
      </c>
      <c r="O4" s="79" t="s">
        <v>26</v>
      </c>
      <c r="P4" s="33"/>
      <c r="Q4" s="79" t="s">
        <v>24</v>
      </c>
      <c r="R4" s="79" t="s">
        <v>25</v>
      </c>
      <c r="S4" s="79" t="s">
        <v>26</v>
      </c>
    </row>
    <row r="5" spans="6:16" ht="7.5" customHeight="1">
      <c r="F5" s="35"/>
      <c r="G5" s="35"/>
      <c r="H5" s="35"/>
      <c r="J5" s="36"/>
      <c r="K5" s="37"/>
      <c r="L5" s="37"/>
      <c r="M5" s="38"/>
      <c r="N5" s="38"/>
      <c r="O5" s="38"/>
      <c r="P5" s="38"/>
    </row>
    <row r="6" spans="1:20" ht="12">
      <c r="A6" s="16">
        <v>1998</v>
      </c>
      <c r="B6" s="41">
        <v>100</v>
      </c>
      <c r="C6" s="41">
        <v>100</v>
      </c>
      <c r="D6" s="41"/>
      <c r="E6" s="41">
        <v>100</v>
      </c>
      <c r="F6" s="41">
        <v>100</v>
      </c>
      <c r="G6" s="41">
        <v>100</v>
      </c>
      <c r="H6" s="41"/>
      <c r="I6" s="41">
        <v>100</v>
      </c>
      <c r="J6" s="41">
        <v>100</v>
      </c>
      <c r="K6" s="41">
        <v>100</v>
      </c>
      <c r="L6" s="41"/>
      <c r="M6" s="43">
        <v>1.8068257863038144</v>
      </c>
      <c r="N6" s="43">
        <v>3.8573508005822417</v>
      </c>
      <c r="O6" s="43">
        <v>2.287860679528769</v>
      </c>
      <c r="P6" s="41"/>
      <c r="Q6" s="43">
        <v>3.204245599041997</v>
      </c>
      <c r="R6" s="43">
        <v>4.42650147198435</v>
      </c>
      <c r="S6" s="43">
        <v>3.638009542543272</v>
      </c>
      <c r="T6" s="40"/>
    </row>
    <row r="7" spans="1:20" ht="12">
      <c r="A7" s="16">
        <v>1999</v>
      </c>
      <c r="B7" s="41">
        <v>113.24910363667406</v>
      </c>
      <c r="C7" s="41">
        <v>107.77832985073613</v>
      </c>
      <c r="D7" s="41"/>
      <c r="E7" s="41">
        <v>101.23456790123457</v>
      </c>
      <c r="F7" s="41">
        <v>109.43396226415094</v>
      </c>
      <c r="G7" s="41">
        <v>104.4776119402985</v>
      </c>
      <c r="H7" s="41"/>
      <c r="I7" s="41">
        <f>'tavola 15.2'!B7/6074*100</f>
        <v>112.19953901876852</v>
      </c>
      <c r="J7" s="41">
        <f>'tavola 15.2'!C7/4616*100</f>
        <v>112.60831889081456</v>
      </c>
      <c r="K7" s="41">
        <f>'tavola 15.2'!P7/10690*100</f>
        <v>0</v>
      </c>
      <c r="L7" s="41"/>
      <c r="M7" s="43">
        <v>1.591614906832298</v>
      </c>
      <c r="N7" s="43">
        <v>3.916272788656313</v>
      </c>
      <c r="O7" s="43">
        <v>2.1106588270767377</v>
      </c>
      <c r="P7" s="41"/>
      <c r="Q7" s="43">
        <v>3.4205493959455326</v>
      </c>
      <c r="R7" s="43">
        <v>4.425298609751321</v>
      </c>
      <c r="S7" s="43">
        <v>3.7932036198523513</v>
      </c>
      <c r="T7" s="40"/>
    </row>
    <row r="8" spans="1:20" ht="12">
      <c r="A8" s="16">
        <v>2000</v>
      </c>
      <c r="B8" s="41">
        <v>109.44169369984633</v>
      </c>
      <c r="C8" s="41">
        <v>102.62624131335889</v>
      </c>
      <c r="D8" s="41"/>
      <c r="E8" s="41">
        <v>93.82716049382715</v>
      </c>
      <c r="F8" s="41">
        <v>86.79245283018868</v>
      </c>
      <c r="G8" s="41">
        <v>91.04477611940298</v>
      </c>
      <c r="H8" s="41"/>
      <c r="I8" s="41">
        <f>'tavola 15.2'!B8/6074*100</f>
        <v>101.6463615409944</v>
      </c>
      <c r="J8" s="41">
        <f>'tavola 15.2'!C8/4616*100</f>
        <v>104.61438474870018</v>
      </c>
      <c r="K8" s="41">
        <f>'tavola 15.2'!P8/10690*100</f>
        <v>0</v>
      </c>
      <c r="L8" s="41"/>
      <c r="M8" s="43">
        <v>1.5431472081218274</v>
      </c>
      <c r="N8" s="43">
        <v>3.0976430976430978</v>
      </c>
      <c r="O8" s="43">
        <v>1.903276131045242</v>
      </c>
      <c r="P8" s="41"/>
      <c r="Q8" s="43">
        <v>3.231005934500696</v>
      </c>
      <c r="R8" s="43">
        <v>4.371203823558697</v>
      </c>
      <c r="S8" s="43">
        <v>3.6487055601059826</v>
      </c>
      <c r="T8" s="40"/>
    </row>
    <row r="9" spans="1:20" ht="12">
      <c r="A9" s="16">
        <v>2001</v>
      </c>
      <c r="B9" s="41">
        <v>114.08570940754652</v>
      </c>
      <c r="C9" s="41">
        <v>113.8976048352516</v>
      </c>
      <c r="D9" s="42"/>
      <c r="E9" s="41">
        <v>125.92592592592592</v>
      </c>
      <c r="F9" s="41">
        <v>116.98113207547169</v>
      </c>
      <c r="G9" s="41">
        <v>122.38805970149254</v>
      </c>
      <c r="H9" s="42"/>
      <c r="I9" s="41">
        <f>'tavola 15.2'!B9/6074*100</f>
        <v>114.63615409944023</v>
      </c>
      <c r="J9" s="41">
        <f>'tavola 15.2'!C9/4616*100</f>
        <v>112.17504332755632</v>
      </c>
      <c r="K9" s="41">
        <f>'tavola 15.2'!P9/10690*100</f>
        <v>0</v>
      </c>
      <c r="L9" s="42"/>
      <c r="M9" s="43">
        <v>2.0326823435631725</v>
      </c>
      <c r="N9" s="43">
        <v>3.7259615384615383</v>
      </c>
      <c r="O9" s="43">
        <v>2.454354983537863</v>
      </c>
      <c r="P9" s="42"/>
      <c r="Q9" s="43">
        <v>3.2667595603034525</v>
      </c>
      <c r="R9" s="43">
        <v>4.2606062600796495</v>
      </c>
      <c r="S9" s="43">
        <v>3.627655156134684</v>
      </c>
      <c r="T9" s="40"/>
    </row>
    <row r="10" spans="1:20" ht="12">
      <c r="A10" s="16">
        <v>2002</v>
      </c>
      <c r="B10" s="41">
        <v>115.00768311422229</v>
      </c>
      <c r="C10" s="41">
        <v>114.98628514643924</v>
      </c>
      <c r="D10" s="41"/>
      <c r="E10" s="41">
        <v>156.79012345679013</v>
      </c>
      <c r="F10" s="41">
        <v>115.09433962264151</v>
      </c>
      <c r="G10" s="41">
        <v>140.2985074626866</v>
      </c>
      <c r="H10" s="41">
        <v>100.50470111002798</v>
      </c>
      <c r="I10" s="41">
        <f>'tavola 15.2'!B10/6074*100</f>
        <v>129.18999012183073</v>
      </c>
      <c r="J10" s="41">
        <f>'tavola 15.2'!C10/4616*100</f>
        <v>115.87954939341421</v>
      </c>
      <c r="K10" s="41">
        <f>'tavola 15.2'!P10/10690*100</f>
        <v>0</v>
      </c>
      <c r="L10" s="41">
        <v>131.59228637056998</v>
      </c>
      <c r="M10" s="43">
        <v>2.4427774572033085</v>
      </c>
      <c r="N10" s="43">
        <v>3.9687703318152243</v>
      </c>
      <c r="O10" s="43">
        <v>2.7909738717339665</v>
      </c>
      <c r="P10" s="41" t="e">
        <v>#REF!</v>
      </c>
      <c r="Q10" s="43">
        <v>3.6243297045388414</v>
      </c>
      <c r="R10" s="43">
        <v>4.407220954279923</v>
      </c>
      <c r="S10" s="43">
        <v>3.9055517080129514</v>
      </c>
      <c r="T10" s="40"/>
    </row>
    <row r="11" spans="1:20" ht="12">
      <c r="A11" s="140">
        <v>2003</v>
      </c>
      <c r="B11" s="41">
        <v>102.69762677138468</v>
      </c>
      <c r="C11" s="41">
        <v>108.54847162760939</v>
      </c>
      <c r="D11" s="141"/>
      <c r="E11" s="41">
        <v>118.5185185185185</v>
      </c>
      <c r="F11" s="41">
        <v>69.81132075471697</v>
      </c>
      <c r="G11" s="41">
        <v>99.25373134328358</v>
      </c>
      <c r="H11" s="141"/>
      <c r="I11" s="41">
        <f>'tavola 15.2'!B11/6074*100</f>
        <v>124.06980572933817</v>
      </c>
      <c r="J11" s="41">
        <f>'tavola 15.2'!C11/4616*100</f>
        <v>113.69150779896013</v>
      </c>
      <c r="K11" s="41">
        <f>'tavola 15.2'!P11/10690*100</f>
        <v>0</v>
      </c>
      <c r="L11" s="141"/>
      <c r="M11" s="142">
        <v>2.0287404902789516</v>
      </c>
      <c r="N11" s="142">
        <v>2.8838659392049886</v>
      </c>
      <c r="O11" s="142">
        <v>2.2111388196176227</v>
      </c>
      <c r="P11" s="141"/>
      <c r="Q11" s="142">
        <v>3.672693601052683</v>
      </c>
      <c r="R11" s="142">
        <v>4.612774784435401</v>
      </c>
      <c r="S11" s="142">
        <v>4.00801351889416</v>
      </c>
      <c r="T11" s="40"/>
    </row>
    <row r="12" spans="1:20" ht="12">
      <c r="A12" s="140">
        <v>2004</v>
      </c>
      <c r="B12" s="41">
        <v>96.03892777872632</v>
      </c>
      <c r="C12" s="41">
        <v>107.75518816234575</v>
      </c>
      <c r="D12" s="153"/>
      <c r="E12" s="41">
        <v>91.35802469135803</v>
      </c>
      <c r="F12" s="41">
        <v>79.24528301886792</v>
      </c>
      <c r="G12" s="41">
        <v>86.56716417910447</v>
      </c>
      <c r="H12" s="154"/>
      <c r="I12" s="41">
        <f>'tavola 15.2'!B12/6074*100</f>
        <v>121.23806387882779</v>
      </c>
      <c r="J12" s="41">
        <f>'tavola 15.2'!C12/4616*100</f>
        <v>114.60138648180242</v>
      </c>
      <c r="K12" s="41">
        <f>'tavola 15.2'!P12/10690*100</f>
        <v>0</v>
      </c>
      <c r="L12" s="154"/>
      <c r="M12" s="142">
        <v>1.6473731077471059</v>
      </c>
      <c r="N12" s="142">
        <v>3.7069726390114734</v>
      </c>
      <c r="O12" s="142">
        <v>2.062222222222222</v>
      </c>
      <c r="P12" s="153"/>
      <c r="Q12" s="142">
        <v>3.619758256774758</v>
      </c>
      <c r="R12" s="142">
        <v>4.6735164456538065</v>
      </c>
      <c r="S12" s="142">
        <v>3.9964627483182262</v>
      </c>
      <c r="T12" s="40"/>
    </row>
    <row r="13" spans="1:20" ht="12">
      <c r="A13" s="140">
        <v>2005</v>
      </c>
      <c r="B13" s="41">
        <v>92.64128393375448</v>
      </c>
      <c r="C13" s="41">
        <v>106.76724225944557</v>
      </c>
      <c r="D13" s="153"/>
      <c r="E13" s="41">
        <v>66.66666666666666</v>
      </c>
      <c r="F13" s="41">
        <v>81.13207547169812</v>
      </c>
      <c r="G13" s="41">
        <v>72.38805970149254</v>
      </c>
      <c r="H13" s="154"/>
      <c r="I13" s="41">
        <f>'tavola 15.2'!B13/6074*100</f>
        <v>90.6157392163319</v>
      </c>
      <c r="J13" s="41">
        <f>'tavola 15.2'!C13/4616*100</f>
        <v>95.75389948006932</v>
      </c>
      <c r="K13" s="41">
        <f>'tavola 15.2'!P13/10690*100</f>
        <v>0</v>
      </c>
      <c r="L13" s="154"/>
      <c r="M13" s="142">
        <v>1.2652296157450795</v>
      </c>
      <c r="N13" s="142">
        <v>3.7132987910189987</v>
      </c>
      <c r="O13" s="142">
        <v>1.7876889052709177</v>
      </c>
      <c r="P13" s="153"/>
      <c r="Q13" s="142">
        <v>2.7210749828202476</v>
      </c>
      <c r="R13" s="142">
        <v>3.9657616595187255</v>
      </c>
      <c r="S13" s="142">
        <v>3.1632597768123243</v>
      </c>
      <c r="T13" s="40"/>
    </row>
    <row r="14" spans="1:20" ht="12">
      <c r="A14" s="140">
        <v>2006</v>
      </c>
      <c r="B14" s="174" t="s">
        <v>143</v>
      </c>
      <c r="C14" s="174" t="s">
        <v>143</v>
      </c>
      <c r="D14" s="174"/>
      <c r="E14" s="174" t="s">
        <v>143</v>
      </c>
      <c r="F14" s="174" t="s">
        <v>143</v>
      </c>
      <c r="G14" s="174" t="s">
        <v>143</v>
      </c>
      <c r="H14" s="174"/>
      <c r="I14" s="174" t="s">
        <v>143</v>
      </c>
      <c r="J14" s="174" t="s">
        <v>143</v>
      </c>
      <c r="K14" s="174" t="s">
        <v>143</v>
      </c>
      <c r="L14" s="174"/>
      <c r="M14" s="174" t="s">
        <v>143</v>
      </c>
      <c r="N14" s="174" t="s">
        <v>143</v>
      </c>
      <c r="O14" s="174" t="s">
        <v>143</v>
      </c>
      <c r="P14" s="174"/>
      <c r="Q14" s="174" t="s">
        <v>143</v>
      </c>
      <c r="R14" s="174" t="s">
        <v>143</v>
      </c>
      <c r="S14" s="174" t="s">
        <v>143</v>
      </c>
      <c r="T14" s="40"/>
    </row>
    <row r="15" spans="1:20" ht="12">
      <c r="A15" s="138">
        <v>2007</v>
      </c>
      <c r="B15" s="173">
        <v>87.60457572135905</v>
      </c>
      <c r="C15" s="173">
        <v>110.89292885292095</v>
      </c>
      <c r="D15" s="143"/>
      <c r="E15" s="173">
        <v>85.18518518518519</v>
      </c>
      <c r="F15" s="173">
        <v>49.056603773584904</v>
      </c>
      <c r="G15" s="173">
        <v>70.8955223880597</v>
      </c>
      <c r="H15" s="144"/>
      <c r="I15" s="173">
        <f>'tavola 15.2'!B15/6074*100</f>
        <v>118.62034902864669</v>
      </c>
      <c r="J15" s="173">
        <f>'tavola 15.2'!C15/4616*100</f>
        <v>118.60918544194108</v>
      </c>
      <c r="K15" s="173">
        <f>'tavola 15.2'!P15/10690*100</f>
        <v>0</v>
      </c>
      <c r="L15" s="144"/>
      <c r="M15" s="139">
        <v>1.6723218613669413</v>
      </c>
      <c r="N15" s="139">
        <v>2.587064676616915</v>
      </c>
      <c r="O15" s="139">
        <v>1.8514909374390955</v>
      </c>
      <c r="P15" s="143"/>
      <c r="Q15" s="139">
        <v>3.4944854545983643</v>
      </c>
      <c r="R15" s="139">
        <v>4.57515793695892</v>
      </c>
      <c r="S15" s="139">
        <v>3.8913610557004756</v>
      </c>
      <c r="T15" s="40"/>
    </row>
    <row r="16" spans="1:20" ht="12">
      <c r="A16" s="121" t="s">
        <v>131</v>
      </c>
      <c r="E16" s="15"/>
      <c r="K16" s="41"/>
      <c r="O16" s="41"/>
      <c r="S16" s="39"/>
      <c r="T16" s="40"/>
    </row>
    <row r="17" spans="1:20" ht="12">
      <c r="A17" s="184" t="s">
        <v>142</v>
      </c>
      <c r="B17" s="141"/>
      <c r="C17" s="141"/>
      <c r="D17" s="153"/>
      <c r="E17" s="141"/>
      <c r="F17" s="141"/>
      <c r="G17" s="141"/>
      <c r="H17" s="154"/>
      <c r="I17" s="141"/>
      <c r="J17" s="141"/>
      <c r="K17" s="141"/>
      <c r="L17" s="154"/>
      <c r="M17" s="142"/>
      <c r="N17" s="142"/>
      <c r="O17" s="142"/>
      <c r="P17" s="153"/>
      <c r="Q17" s="142"/>
      <c r="R17" s="142"/>
      <c r="S17" s="142"/>
      <c r="T17" s="40"/>
    </row>
    <row r="18" spans="1:20" ht="12">
      <c r="A18" s="121"/>
      <c r="E18" s="15"/>
      <c r="K18" s="41"/>
      <c r="O18" s="41"/>
      <c r="S18" s="39"/>
      <c r="T18" s="40"/>
    </row>
    <row r="19" spans="1:20" ht="12">
      <c r="A19" s="168" t="s">
        <v>127</v>
      </c>
      <c r="E19" s="15"/>
      <c r="S19" s="39"/>
      <c r="T19" s="40"/>
    </row>
    <row r="20" spans="10:19" ht="12">
      <c r="J20" s="21"/>
      <c r="K20" s="21"/>
      <c r="L20" s="21"/>
      <c r="Q20" s="2"/>
      <c r="R20" s="2"/>
      <c r="S20" s="2"/>
    </row>
    <row r="21" spans="10:19" ht="12">
      <c r="J21" s="21"/>
      <c r="K21" s="21"/>
      <c r="L21" s="21"/>
      <c r="Q21" s="2"/>
      <c r="R21" s="2"/>
      <c r="S21" s="2"/>
    </row>
    <row r="22" spans="10:19" ht="12">
      <c r="J22" s="21"/>
      <c r="K22" s="21"/>
      <c r="L22" s="21"/>
      <c r="Q22" s="2"/>
      <c r="R22" s="2"/>
      <c r="S22" s="2"/>
    </row>
    <row r="23" spans="10:19" ht="12">
      <c r="J23" s="21"/>
      <c r="K23" s="21"/>
      <c r="L23" s="21"/>
      <c r="Q23" s="2"/>
      <c r="R23" s="2"/>
      <c r="S23" s="2"/>
    </row>
    <row r="24" spans="10:19" ht="12">
      <c r="J24" s="21"/>
      <c r="K24" s="21"/>
      <c r="L24" s="21"/>
      <c r="Q24" s="2"/>
      <c r="R24" s="2"/>
      <c r="S24" s="2"/>
    </row>
  </sheetData>
  <mergeCells count="1">
    <mergeCell ref="Q3:S3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1" sqref="A1"/>
    </sheetView>
  </sheetViews>
  <sheetFormatPr defaultColWidth="9.140625" defaultRowHeight="12.75"/>
  <cols>
    <col min="1" max="1" width="28.00390625" style="5" customWidth="1"/>
    <col min="2" max="4" width="9.28125" style="2" customWidth="1"/>
    <col min="5" max="5" width="0.85546875" style="2" customWidth="1"/>
    <col min="6" max="8" width="9.28125" style="2" customWidth="1"/>
    <col min="9" max="9" width="0.85546875" style="2" customWidth="1"/>
    <col min="10" max="12" width="9.28125" style="2" customWidth="1"/>
    <col min="13" max="16384" width="9.140625" style="2" customWidth="1"/>
  </cols>
  <sheetData>
    <row r="1" ht="12.75" customHeight="1">
      <c r="A1" s="68" t="s">
        <v>132</v>
      </c>
    </row>
    <row r="2" ht="12.75" customHeight="1">
      <c r="A2" s="78" t="s">
        <v>118</v>
      </c>
    </row>
    <row r="3" ht="12.75" customHeight="1">
      <c r="A3" s="78"/>
    </row>
    <row r="4" spans="1:12" s="46" customFormat="1" ht="18.75" customHeight="1">
      <c r="A4" s="110"/>
      <c r="B4" s="156" t="s">
        <v>32</v>
      </c>
      <c r="C4" s="156"/>
      <c r="D4" s="156"/>
      <c r="E4" s="157"/>
      <c r="F4" s="156" t="s">
        <v>33</v>
      </c>
      <c r="G4" s="156"/>
      <c r="H4" s="156"/>
      <c r="I4" s="157"/>
      <c r="J4" s="156" t="s">
        <v>34</v>
      </c>
      <c r="K4" s="10"/>
      <c r="L4" s="10"/>
    </row>
    <row r="5" spans="1:12" ht="18.75" customHeight="1">
      <c r="A5" s="22" t="s">
        <v>1</v>
      </c>
      <c r="B5" s="79" t="s">
        <v>24</v>
      </c>
      <c r="C5" s="79" t="s">
        <v>25</v>
      </c>
      <c r="D5" s="79" t="s">
        <v>26</v>
      </c>
      <c r="E5" s="11"/>
      <c r="F5" s="79" t="s">
        <v>24</v>
      </c>
      <c r="G5" s="79" t="s">
        <v>25</v>
      </c>
      <c r="H5" s="79" t="s">
        <v>26</v>
      </c>
      <c r="I5" s="11"/>
      <c r="J5" s="79" t="s">
        <v>24</v>
      </c>
      <c r="K5" s="79" t="s">
        <v>25</v>
      </c>
      <c r="L5" s="79" t="s">
        <v>26</v>
      </c>
    </row>
    <row r="6" spans="1:12" ht="7.5" customHeight="1">
      <c r="A6" s="47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5" s="50" customFormat="1" ht="18" customHeight="1">
      <c r="A7" s="48" t="s">
        <v>62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35"/>
      <c r="N7" s="35"/>
      <c r="O7" s="35"/>
    </row>
    <row r="8" spans="1:14" ht="12">
      <c r="A8" s="51" t="s">
        <v>2</v>
      </c>
      <c r="B8" s="15">
        <v>2</v>
      </c>
      <c r="C8" s="84">
        <v>0</v>
      </c>
      <c r="D8" s="15">
        <f>SUM(B8:C8)</f>
        <v>2</v>
      </c>
      <c r="E8" s="15"/>
      <c r="F8" s="15">
        <v>22</v>
      </c>
      <c r="G8" s="15">
        <v>9</v>
      </c>
      <c r="H8" s="15">
        <f>SUM(F8:G8)</f>
        <v>31</v>
      </c>
      <c r="I8" s="15"/>
      <c r="J8" s="15">
        <v>2</v>
      </c>
      <c r="K8" s="15">
        <v>4</v>
      </c>
      <c r="L8" s="15">
        <f>SUM(J8:K8)</f>
        <v>6</v>
      </c>
      <c r="M8" s="15"/>
      <c r="N8" s="15"/>
    </row>
    <row r="9" spans="1:12" ht="12">
      <c r="A9" s="53" t="s">
        <v>144</v>
      </c>
      <c r="B9" s="15">
        <v>25</v>
      </c>
      <c r="C9" s="15">
        <v>4</v>
      </c>
      <c r="D9" s="15">
        <f>SUM(B9:C9)</f>
        <v>29</v>
      </c>
      <c r="E9" s="15"/>
      <c r="F9" s="15">
        <v>14</v>
      </c>
      <c r="G9" s="15">
        <v>7</v>
      </c>
      <c r="H9" s="15">
        <f>SUM(F9:G9)</f>
        <v>21</v>
      </c>
      <c r="I9" s="15"/>
      <c r="J9" s="17">
        <v>4</v>
      </c>
      <c r="K9" s="17">
        <v>2</v>
      </c>
      <c r="L9" s="15">
        <f>SUM(J9:K9)</f>
        <v>6</v>
      </c>
    </row>
    <row r="10" spans="1:12" ht="12">
      <c r="A10" s="51" t="s">
        <v>145</v>
      </c>
      <c r="B10" s="15">
        <v>109</v>
      </c>
      <c r="C10" s="15">
        <v>15</v>
      </c>
      <c r="D10" s="15">
        <f>SUM(B10:C10)</f>
        <v>124</v>
      </c>
      <c r="E10" s="15"/>
      <c r="F10" s="15">
        <v>33</v>
      </c>
      <c r="G10" s="15">
        <v>26</v>
      </c>
      <c r="H10" s="15">
        <f>SUM(F10:G10)</f>
        <v>59</v>
      </c>
      <c r="I10" s="15"/>
      <c r="J10" s="17">
        <v>2</v>
      </c>
      <c r="K10" s="17">
        <v>5</v>
      </c>
      <c r="L10" s="15">
        <f>SUM(J10:K10)</f>
        <v>7</v>
      </c>
    </row>
    <row r="11" spans="1:14" s="50" customFormat="1" ht="12">
      <c r="A11" s="54" t="s">
        <v>146</v>
      </c>
      <c r="B11" s="55">
        <f>SUM(B8:B10)</f>
        <v>136</v>
      </c>
      <c r="C11" s="55">
        <f>SUM(C8:C10)</f>
        <v>19</v>
      </c>
      <c r="D11" s="15">
        <f>SUM(B11:C11)</f>
        <v>155</v>
      </c>
      <c r="E11" s="56"/>
      <c r="F11" s="55">
        <f>SUM(F8:F10)</f>
        <v>69</v>
      </c>
      <c r="G11" s="55">
        <f>SUM(G8:G10)</f>
        <v>42</v>
      </c>
      <c r="H11" s="56">
        <f>SUM(F11:G11)</f>
        <v>111</v>
      </c>
      <c r="I11" s="56"/>
      <c r="J11" s="57">
        <f>SUM(J8:J10)</f>
        <v>8</v>
      </c>
      <c r="K11" s="57">
        <f>SUM(K8:K10)</f>
        <v>11</v>
      </c>
      <c r="L11" s="57">
        <f>SUM(L8:L10)</f>
        <v>19</v>
      </c>
      <c r="N11" s="150"/>
    </row>
    <row r="12" spans="1:15" s="46" customFormat="1" ht="12">
      <c r="A12" s="58" t="s">
        <v>64</v>
      </c>
      <c r="B12" s="59">
        <v>3292</v>
      </c>
      <c r="C12" s="59">
        <v>353</v>
      </c>
      <c r="D12" s="59">
        <f>SUM(B12:C12)</f>
        <v>3645</v>
      </c>
      <c r="E12" s="59"/>
      <c r="F12" s="59">
        <v>463</v>
      </c>
      <c r="G12" s="59">
        <v>396</v>
      </c>
      <c r="H12" s="59">
        <f>SUM(F12:G12)</f>
        <v>859</v>
      </c>
      <c r="I12" s="59"/>
      <c r="J12" s="60">
        <v>371</v>
      </c>
      <c r="K12" s="60">
        <v>256</v>
      </c>
      <c r="L12" s="59">
        <f>SUM(J12:K12)</f>
        <v>627</v>
      </c>
      <c r="M12" s="59"/>
      <c r="N12" s="59"/>
      <c r="O12" s="59"/>
    </row>
    <row r="13" spans="1:16" s="64" customFormat="1" ht="18" customHeight="1">
      <c r="A13" s="61" t="s">
        <v>63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3"/>
    </row>
    <row r="14" spans="1:14" ht="12">
      <c r="A14" s="51" t="s">
        <v>2</v>
      </c>
      <c r="B14" s="17">
        <f>160+19</f>
        <v>179</v>
      </c>
      <c r="C14" s="17">
        <v>44</v>
      </c>
      <c r="D14" s="15">
        <f>SUM(B14:C14)</f>
        <v>223</v>
      </c>
      <c r="E14" s="15"/>
      <c r="F14" s="15">
        <f>1422+1209</f>
        <v>2631</v>
      </c>
      <c r="G14" s="15">
        <f>1326+1162</f>
        <v>2488</v>
      </c>
      <c r="H14" s="15">
        <f>SUM(F14:G14)</f>
        <v>5119</v>
      </c>
      <c r="I14" s="15"/>
      <c r="J14" s="15">
        <f>334+319</f>
        <v>653</v>
      </c>
      <c r="K14" s="15">
        <v>446</v>
      </c>
      <c r="L14" s="15">
        <f>SUM(J14:K14)</f>
        <v>1099</v>
      </c>
      <c r="M14" s="15"/>
      <c r="N14" s="15"/>
    </row>
    <row r="15" spans="1:12" ht="12">
      <c r="A15" s="53" t="s">
        <v>144</v>
      </c>
      <c r="B15" s="17">
        <v>1491</v>
      </c>
      <c r="C15" s="17">
        <v>376</v>
      </c>
      <c r="D15" s="15">
        <f>SUM(B15:C15)</f>
        <v>1867</v>
      </c>
      <c r="E15" s="15"/>
      <c r="F15" s="15">
        <v>1721</v>
      </c>
      <c r="G15" s="15">
        <v>1656</v>
      </c>
      <c r="H15" s="15">
        <f>SUM(F15:G15)</f>
        <v>3377</v>
      </c>
      <c r="I15" s="15"/>
      <c r="J15" s="15">
        <v>530</v>
      </c>
      <c r="K15" s="15">
        <v>465</v>
      </c>
      <c r="L15" s="15">
        <f>SUM(J15:K15)</f>
        <v>995</v>
      </c>
    </row>
    <row r="16" spans="1:12" ht="12">
      <c r="A16" s="51" t="s">
        <v>145</v>
      </c>
      <c r="B16" s="17">
        <v>9279</v>
      </c>
      <c r="C16" s="17">
        <v>2245</v>
      </c>
      <c r="D16" s="15">
        <f>SUM(B16:C16)</f>
        <v>11524</v>
      </c>
      <c r="E16" s="15"/>
      <c r="F16" s="15">
        <v>2455</v>
      </c>
      <c r="G16" s="15">
        <v>2740</v>
      </c>
      <c r="H16" s="15">
        <f>SUM(F16:G16)</f>
        <v>5195</v>
      </c>
      <c r="I16" s="15"/>
      <c r="J16" s="17">
        <v>302</v>
      </c>
      <c r="K16" s="17">
        <v>409</v>
      </c>
      <c r="L16" s="15">
        <f>SUM(J16:K16)</f>
        <v>711</v>
      </c>
    </row>
    <row r="17" spans="1:12" s="50" customFormat="1" ht="12">
      <c r="A17" s="54" t="s">
        <v>146</v>
      </c>
      <c r="B17" s="57">
        <f>SUM(B14:B16)</f>
        <v>10949</v>
      </c>
      <c r="C17" s="57">
        <f>SUM(C14:C16)</f>
        <v>2665</v>
      </c>
      <c r="D17" s="56">
        <f>SUM(B17:C17)</f>
        <v>13614</v>
      </c>
      <c r="E17" s="56"/>
      <c r="F17" s="55">
        <f>SUM(F14:F16)</f>
        <v>6807</v>
      </c>
      <c r="G17" s="55">
        <f>SUM(G14:G16)</f>
        <v>6884</v>
      </c>
      <c r="H17" s="56">
        <f>SUM(F17:G17)</f>
        <v>13691</v>
      </c>
      <c r="I17" s="56"/>
      <c r="J17" s="57">
        <f>SUM(J14:J16)</f>
        <v>1485</v>
      </c>
      <c r="K17" s="57">
        <f>SUM(K14:K16)</f>
        <v>1320</v>
      </c>
      <c r="L17" s="57">
        <f>SUM(L14:L16)</f>
        <v>2805</v>
      </c>
    </row>
    <row r="18" spans="1:15" s="67" customFormat="1" ht="12">
      <c r="A18" s="65" t="s">
        <v>64</v>
      </c>
      <c r="B18" s="66">
        <v>164462</v>
      </c>
      <c r="C18" s="66">
        <v>62864</v>
      </c>
      <c r="D18" s="66">
        <f>SUM(B18:C18)</f>
        <v>227326</v>
      </c>
      <c r="E18" s="66"/>
      <c r="F18" s="66">
        <v>32280</v>
      </c>
      <c r="G18" s="66">
        <v>45719</v>
      </c>
      <c r="H18" s="66">
        <f>SUM(F18:G18)</f>
        <v>77999</v>
      </c>
      <c r="I18" s="66"/>
      <c r="J18" s="66">
        <v>9440</v>
      </c>
      <c r="K18" s="66">
        <v>11085</v>
      </c>
      <c r="L18" s="66">
        <f>SUM(J18:K18)</f>
        <v>20525</v>
      </c>
      <c r="M18" s="60"/>
      <c r="N18" s="60"/>
      <c r="O18" s="60"/>
    </row>
    <row r="19" spans="1:15" s="67" customFormat="1" ht="12">
      <c r="A19" s="58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</row>
    <row r="20" s="168" customFormat="1" ht="11.25">
      <c r="A20" s="168" t="s">
        <v>127</v>
      </c>
    </row>
    <row r="24" ht="12">
      <c r="B24" s="4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A1" sqref="A1"/>
    </sheetView>
  </sheetViews>
  <sheetFormatPr defaultColWidth="9.140625" defaultRowHeight="12.75"/>
  <cols>
    <col min="1" max="1" width="28.00390625" style="5" customWidth="1"/>
    <col min="2" max="4" width="9.7109375" style="2" customWidth="1"/>
    <col min="5" max="5" width="0.85546875" style="2" customWidth="1"/>
    <col min="6" max="8" width="9.7109375" style="2" customWidth="1"/>
    <col min="9" max="9" width="0.85546875" style="2" customWidth="1"/>
    <col min="10" max="11" width="9.140625" style="2" customWidth="1"/>
    <col min="12" max="12" width="8.7109375" style="21" customWidth="1"/>
    <col min="13" max="16384" width="9.140625" style="2" customWidth="1"/>
  </cols>
  <sheetData>
    <row r="1" ht="12.75">
      <c r="A1" s="68" t="s">
        <v>133</v>
      </c>
    </row>
    <row r="2" ht="12.75">
      <c r="A2" s="78" t="s">
        <v>119</v>
      </c>
    </row>
    <row r="3" spans="1:12" ht="12">
      <c r="A3" s="22"/>
      <c r="B3" s="22"/>
      <c r="C3" s="22"/>
      <c r="D3" s="22"/>
      <c r="E3" s="5"/>
      <c r="F3" s="22"/>
      <c r="G3" s="22"/>
      <c r="H3" s="22"/>
      <c r="I3" s="5"/>
      <c r="J3" s="22"/>
      <c r="K3" s="22"/>
      <c r="L3" s="23"/>
    </row>
    <row r="4" spans="2:12" s="64" customFormat="1" ht="18.75" customHeight="1">
      <c r="B4" s="10" t="s">
        <v>32</v>
      </c>
      <c r="C4" s="10"/>
      <c r="D4" s="10"/>
      <c r="E4" s="45"/>
      <c r="F4" s="10" t="s">
        <v>33</v>
      </c>
      <c r="G4" s="10"/>
      <c r="H4" s="10"/>
      <c r="I4" s="45"/>
      <c r="J4" s="10" t="s">
        <v>34</v>
      </c>
      <c r="K4" s="10"/>
      <c r="L4" s="10"/>
    </row>
    <row r="5" spans="1:12" ht="18.75" customHeight="1">
      <c r="A5" s="22" t="s">
        <v>1</v>
      </c>
      <c r="B5" s="79" t="s">
        <v>24</v>
      </c>
      <c r="C5" s="79" t="s">
        <v>25</v>
      </c>
      <c r="D5" s="79" t="s">
        <v>26</v>
      </c>
      <c r="E5" s="11"/>
      <c r="F5" s="79" t="s">
        <v>24</v>
      </c>
      <c r="G5" s="79" t="s">
        <v>25</v>
      </c>
      <c r="H5" s="79" t="s">
        <v>26</v>
      </c>
      <c r="I5" s="11"/>
      <c r="J5" s="79" t="s">
        <v>24</v>
      </c>
      <c r="K5" s="79" t="s">
        <v>25</v>
      </c>
      <c r="L5" s="79" t="s">
        <v>26</v>
      </c>
    </row>
    <row r="6" spans="1:12" ht="7.5" customHeight="1">
      <c r="A6" s="47"/>
      <c r="B6" s="19"/>
      <c r="C6" s="19"/>
      <c r="D6" s="19"/>
      <c r="E6" s="19"/>
      <c r="F6" s="19"/>
      <c r="G6" s="19"/>
      <c r="H6" s="19"/>
      <c r="I6" s="19"/>
      <c r="J6" s="19"/>
      <c r="K6" s="19"/>
      <c r="L6" s="70"/>
    </row>
    <row r="7" spans="2:12" ht="18" customHeight="1">
      <c r="B7" s="48" t="s">
        <v>62</v>
      </c>
      <c r="C7" s="35"/>
      <c r="D7" s="35"/>
      <c r="E7" s="35"/>
      <c r="F7" s="35"/>
      <c r="G7" s="35"/>
      <c r="H7" s="35"/>
      <c r="I7" s="35"/>
      <c r="J7" s="35"/>
      <c r="K7" s="71"/>
      <c r="L7" s="72"/>
    </row>
    <row r="8" spans="1:12" ht="12">
      <c r="A8" s="51" t="s">
        <v>2</v>
      </c>
      <c r="B8" s="40">
        <f>'tavola 15.4'!B8/'tavola 15.4'!B$12*100</f>
        <v>0.060753341433778855</v>
      </c>
      <c r="C8" s="40">
        <f>'tavola 15.4'!C8/'tavola 15.4'!C$12*100</f>
        <v>0</v>
      </c>
      <c r="D8" s="40">
        <f>'tavola 15.4'!D8/'tavola 15.4'!D$12*100</f>
        <v>0.054869684499314134</v>
      </c>
      <c r="E8" s="40"/>
      <c r="F8" s="40">
        <f>'tavola 15.4'!F8/'tavola 15.4'!F$12*100</f>
        <v>4.751619870410368</v>
      </c>
      <c r="G8" s="40">
        <f>'tavola 15.4'!G8/'tavola 15.4'!G$12*100</f>
        <v>2.272727272727273</v>
      </c>
      <c r="H8" s="40">
        <f>'tavola 15.4'!H8/'tavola 15.4'!H$12*100</f>
        <v>3.608847497089639</v>
      </c>
      <c r="I8" s="40"/>
      <c r="J8" s="40">
        <f>'tavola 15.4'!J8/'tavola 15.4'!J$12*100</f>
        <v>0.5390835579514826</v>
      </c>
      <c r="K8" s="40">
        <f>'tavola 15.4'!K8/'tavola 15.4'!K$12*100</f>
        <v>1.5625</v>
      </c>
      <c r="L8" s="40">
        <f>'tavola 15.4'!L8/'tavola 15.4'!L$12*100</f>
        <v>0.9569377990430622</v>
      </c>
    </row>
    <row r="9" spans="1:12" ht="12">
      <c r="A9" s="53" t="s">
        <v>144</v>
      </c>
      <c r="B9" s="40">
        <f>'tavola 15.4'!B9/'tavola 15.4'!B$12*100</f>
        <v>0.7594167679222357</v>
      </c>
      <c r="C9" s="40">
        <f>'tavola 15.4'!C9/'tavola 15.4'!C$12*100</f>
        <v>1.13314447592068</v>
      </c>
      <c r="D9" s="40">
        <f>'tavola 15.4'!D9/'tavola 15.4'!D$12*100</f>
        <v>0.7956104252400549</v>
      </c>
      <c r="E9" s="40"/>
      <c r="F9" s="40">
        <f>'tavola 15.4'!F9/'tavola 15.4'!F$12*100</f>
        <v>3.023758099352052</v>
      </c>
      <c r="G9" s="40">
        <f>'tavola 15.4'!G9/'tavola 15.4'!G$12*100</f>
        <v>1.7676767676767675</v>
      </c>
      <c r="H9" s="40">
        <f>'tavola 15.4'!H9/'tavola 15.4'!H$12*100</f>
        <v>2.4447031431897557</v>
      </c>
      <c r="I9" s="40"/>
      <c r="J9" s="40">
        <f>'tavola 15.4'!J9/'tavola 15.4'!J$12*100</f>
        <v>1.078167115902965</v>
      </c>
      <c r="K9" s="40">
        <f>'tavola 15.4'!K9/'tavola 15.4'!K$12*100</f>
        <v>0.78125</v>
      </c>
      <c r="L9" s="40">
        <f>'tavola 15.4'!L9/'tavola 15.4'!L$12*100</f>
        <v>0.9569377990430622</v>
      </c>
    </row>
    <row r="10" spans="1:12" ht="12">
      <c r="A10" s="51" t="s">
        <v>145</v>
      </c>
      <c r="B10" s="40">
        <f>'tavola 15.4'!B10/'tavola 15.4'!B$12*100</f>
        <v>3.3110571081409477</v>
      </c>
      <c r="C10" s="40">
        <f>'tavola 15.4'!C10/'tavola 15.4'!C$12*100</f>
        <v>4.2492917847025495</v>
      </c>
      <c r="D10" s="40">
        <f>'tavola 15.4'!D10/'tavola 15.4'!D$12*100</f>
        <v>3.4019204389574758</v>
      </c>
      <c r="E10" s="40"/>
      <c r="F10" s="40">
        <f>'tavola 15.4'!F10/'tavola 15.4'!F$12*100</f>
        <v>7.127429805615551</v>
      </c>
      <c r="G10" s="40">
        <f>'tavola 15.4'!G10/'tavola 15.4'!G$12*100</f>
        <v>6.565656565656567</v>
      </c>
      <c r="H10" s="40">
        <f>'tavola 15.4'!H10/'tavola 15.4'!H$12*100</f>
        <v>6.868451688009314</v>
      </c>
      <c r="I10" s="40"/>
      <c r="J10" s="40">
        <f>'tavola 15.4'!J10/'tavola 15.4'!J$12*100</f>
        <v>0.5390835579514826</v>
      </c>
      <c r="K10" s="40">
        <f>'tavola 15.4'!K10/'tavola 15.4'!K$12*100</f>
        <v>1.953125</v>
      </c>
      <c r="L10" s="40">
        <f>'tavola 15.4'!L10/'tavola 15.4'!L$12*100</f>
        <v>1.1164274322169059</v>
      </c>
    </row>
    <row r="11" spans="1:12" ht="12">
      <c r="A11" s="54" t="s">
        <v>146</v>
      </c>
      <c r="B11" s="109">
        <f>'tavola 15.4'!B11/'tavola 15.4'!B$12*100</f>
        <v>4.131227217496963</v>
      </c>
      <c r="C11" s="109">
        <f>'tavola 15.4'!C11/'tavola 15.4'!C$12*100</f>
        <v>5.382436260623229</v>
      </c>
      <c r="D11" s="109">
        <f>'tavola 15.4'!D11/'tavola 15.4'!D$12*100</f>
        <v>4.252400548696845</v>
      </c>
      <c r="E11" s="109"/>
      <c r="F11" s="109">
        <f>'tavola 15.4'!F11/'tavola 15.4'!F$12*100</f>
        <v>14.902807775377969</v>
      </c>
      <c r="G11" s="109">
        <f>'tavola 15.4'!G11/'tavola 15.4'!G$12*100</f>
        <v>10.606060606060606</v>
      </c>
      <c r="H11" s="109">
        <f>'tavola 15.4'!H11/'tavola 15.4'!H$12*100</f>
        <v>12.922002328288706</v>
      </c>
      <c r="I11" s="109"/>
      <c r="J11" s="109">
        <f>'tavola 15.4'!J11/'tavola 15.4'!J$12*100</f>
        <v>2.15633423180593</v>
      </c>
      <c r="K11" s="109">
        <f>'tavola 15.4'!K11/'tavola 15.4'!K$12*100</f>
        <v>4.296875</v>
      </c>
      <c r="L11" s="109">
        <f>'tavola 15.4'!L11/'tavola 15.4'!L$12*100</f>
        <v>3.0303030303030303</v>
      </c>
    </row>
    <row r="12" spans="1:12" s="46" customFormat="1" ht="12">
      <c r="A12" s="58" t="s">
        <v>64</v>
      </c>
      <c r="B12" s="74">
        <f>'[1]tavola10'!B11/'[1]tavola10'!B$11*100</f>
        <v>100</v>
      </c>
      <c r="C12" s="119">
        <f>'[1]tavola10'!C11/'[1]tavola10'!C$11*100</f>
        <v>100</v>
      </c>
      <c r="D12" s="74">
        <f>'[1]tavola10'!D11/'[1]tavola10'!D$11*100</f>
        <v>100</v>
      </c>
      <c r="E12" s="74"/>
      <c r="F12" s="74">
        <f>'[1]tavola10'!F11/'[1]tavola10'!F$11*100</f>
        <v>100</v>
      </c>
      <c r="G12" s="74">
        <f>'[1]tavola10'!G11/'[1]tavola10'!G$11*100</f>
        <v>100</v>
      </c>
      <c r="H12" s="74">
        <f>'[1]tavola10'!H11/'[1]tavola10'!H$11*100</f>
        <v>100</v>
      </c>
      <c r="I12" s="74"/>
      <c r="J12" s="74">
        <f>'[1]tavola10'!J11/'[1]tavola10'!J$11*100</f>
        <v>100</v>
      </c>
      <c r="K12" s="74">
        <f>'[1]tavola10'!K11/'[1]tavola10'!K$11*100</f>
        <v>100</v>
      </c>
      <c r="L12" s="74">
        <f>'[1]tavola10'!L11/'[1]tavola10'!L$11*100</f>
        <v>100</v>
      </c>
    </row>
    <row r="13" spans="2:12" ht="18" customHeight="1">
      <c r="B13" s="61" t="s">
        <v>63</v>
      </c>
      <c r="C13" s="75"/>
      <c r="D13" s="75"/>
      <c r="E13" s="75"/>
      <c r="F13" s="75"/>
      <c r="G13" s="75"/>
      <c r="H13" s="75"/>
      <c r="I13" s="75"/>
      <c r="J13" s="75"/>
      <c r="K13" s="75"/>
      <c r="L13" s="76"/>
    </row>
    <row r="14" spans="1:12" ht="12">
      <c r="A14" s="51" t="s">
        <v>2</v>
      </c>
      <c r="B14" s="40">
        <f>'tavola 15.4'!B14/'tavola 15.4'!B$18*100</f>
        <v>0.10883973197455947</v>
      </c>
      <c r="C14" s="40">
        <f>'tavola 15.4'!C14/'tavola 15.4'!C$18*100</f>
        <v>0.06999236446933062</v>
      </c>
      <c r="D14" s="40">
        <f>'tavola 15.4'!D14/'tavola 15.4'!D$18*100</f>
        <v>0.09809700606177912</v>
      </c>
      <c r="E14" s="40"/>
      <c r="F14" s="40">
        <f>'tavola 15.4'!F14/'tavola 15.4'!F$18*100</f>
        <v>8.150557620817844</v>
      </c>
      <c r="G14" s="40">
        <f>'tavola 15.4'!G14/'tavola 15.4'!G$18*100</f>
        <v>5.441938800061244</v>
      </c>
      <c r="H14" s="40">
        <f>'tavola 15.4'!H14/'tavola 15.4'!H$18*100</f>
        <v>6.562904652623752</v>
      </c>
      <c r="I14" s="40"/>
      <c r="J14" s="40">
        <f>'tavola 15.4'!J14/'tavola 15.4'!J$18*100</f>
        <v>6.9173728813559325</v>
      </c>
      <c r="K14" s="40">
        <f>'tavola 15.4'!K14/'tavola 15.4'!K$18*100</f>
        <v>4.023455119530897</v>
      </c>
      <c r="L14" s="40">
        <f>'tavola 15.4'!L14/'tavola 15.4'!L$18*100</f>
        <v>5.354445797807552</v>
      </c>
    </row>
    <row r="15" spans="1:12" ht="12">
      <c r="A15" s="53" t="s">
        <v>144</v>
      </c>
      <c r="B15" s="40">
        <f>'tavola 15.4'!B15/'tavola 15.4'!B$18*100</f>
        <v>0.9065924043244032</v>
      </c>
      <c r="C15" s="40">
        <f>'tavola 15.4'!C15/'tavola 15.4'!C$18*100</f>
        <v>0.5981165691015525</v>
      </c>
      <c r="D15" s="40">
        <f>'tavola 15.4'!D15/'tavola 15.4'!D$18*100</f>
        <v>0.8212874902122943</v>
      </c>
      <c r="E15" s="40"/>
      <c r="F15" s="40">
        <f>'tavola 15.4'!F15/'tavola 15.4'!F$18*100</f>
        <v>5.3314745972738535</v>
      </c>
      <c r="G15" s="40">
        <f>'tavola 15.4'!G15/'tavola 15.4'!G$18*100</f>
        <v>3.622126468207966</v>
      </c>
      <c r="H15" s="40">
        <f>'tavola 15.4'!H15/'tavola 15.4'!H$18*100</f>
        <v>4.3295426864446975</v>
      </c>
      <c r="I15" s="40"/>
      <c r="J15" s="40">
        <f>'tavola 15.4'!J15/'tavola 15.4'!J$18*100</f>
        <v>5.614406779661017</v>
      </c>
      <c r="K15" s="40">
        <f>'tavola 15.4'!K15/'tavola 15.4'!K$18*100</f>
        <v>4.194857916102842</v>
      </c>
      <c r="L15" s="40">
        <f>'tavola 15.4'!L15/'tavola 15.4'!L$18*100</f>
        <v>4.847746650426309</v>
      </c>
    </row>
    <row r="16" spans="1:12" ht="12">
      <c r="A16" s="51" t="s">
        <v>145</v>
      </c>
      <c r="B16" s="40">
        <f>'tavola 15.4'!B16/'tavola 15.4'!B$18*100</f>
        <v>5.642032810010823</v>
      </c>
      <c r="C16" s="40">
        <f>'tavola 15.4'!C16/'tavola 15.4'!C$18*100</f>
        <v>3.571201323491983</v>
      </c>
      <c r="D16" s="40">
        <f>'tavola 15.4'!D16/'tavola 15.4'!D$18*100</f>
        <v>5.069371739264317</v>
      </c>
      <c r="E16" s="40"/>
      <c r="F16" s="40">
        <f>'tavola 15.4'!F16/'tavola 15.4'!F$18*100</f>
        <v>7.6053283767038415</v>
      </c>
      <c r="G16" s="40">
        <f>'tavola 15.4'!G16/'tavola 15.4'!G$18*100</f>
        <v>5.993131958266804</v>
      </c>
      <c r="H16" s="40">
        <f>'tavola 15.4'!H16/'tavola 15.4'!H$18*100</f>
        <v>6.660341799253837</v>
      </c>
      <c r="I16" s="40"/>
      <c r="J16" s="40">
        <f>'tavola 15.4'!J16/'tavola 15.4'!J$18*100</f>
        <v>3.1991525423728815</v>
      </c>
      <c r="K16" s="40">
        <f>'tavola 15.4'!K16/'tavola 15.4'!K$18*100</f>
        <v>3.6896707262065855</v>
      </c>
      <c r="L16" s="40">
        <f>'tavola 15.4'!L16/'tavola 15.4'!L$18*100</f>
        <v>3.464068209500609</v>
      </c>
    </row>
    <row r="17" spans="1:12" ht="12">
      <c r="A17" s="54" t="s">
        <v>146</v>
      </c>
      <c r="B17" s="109">
        <f>'tavola 15.4'!B17/'tavola 15.4'!B$18*100</f>
        <v>6.657464946309786</v>
      </c>
      <c r="C17" s="109">
        <f>'tavola 15.4'!C17/'tavola 15.4'!C$18*100</f>
        <v>4.239310257062866</v>
      </c>
      <c r="D17" s="109">
        <f>'tavola 15.4'!D17/'tavola 15.4'!D$18*100</f>
        <v>5.98875623553839</v>
      </c>
      <c r="E17" s="109"/>
      <c r="F17" s="109">
        <f>'tavola 15.4'!F17/'tavola 15.4'!F$18*100</f>
        <v>21.08736059479554</v>
      </c>
      <c r="G17" s="109">
        <f>'tavola 15.4'!G17/'tavola 15.4'!G$18*100</f>
        <v>15.057197226536012</v>
      </c>
      <c r="H17" s="109">
        <f>'tavola 15.4'!H17/'tavola 15.4'!H$18*100</f>
        <v>17.552789138322286</v>
      </c>
      <c r="I17" s="109"/>
      <c r="J17" s="109">
        <f>'tavola 15.4'!J17/'tavola 15.4'!J$18*100</f>
        <v>15.73093220338983</v>
      </c>
      <c r="K17" s="109">
        <f>'tavola 15.4'!K17/'tavola 15.4'!K$18*100</f>
        <v>11.907983761840326</v>
      </c>
      <c r="L17" s="109">
        <f>'tavola 15.4'!L17/'tavola 15.4'!L$18*100</f>
        <v>13.666260657734469</v>
      </c>
    </row>
    <row r="18" spans="1:12" s="67" customFormat="1" ht="12">
      <c r="A18" s="65" t="s">
        <v>64</v>
      </c>
      <c r="B18" s="77">
        <f>'[1]tavola10'!B17/'[1]tavola10'!B$17*100</f>
        <v>100</v>
      </c>
      <c r="C18" s="77">
        <f>'[1]tavola10'!C17/'[1]tavola10'!C$17*100</f>
        <v>100</v>
      </c>
      <c r="D18" s="77">
        <f>'[1]tavola10'!D17/'[1]tavola10'!D$17*100</f>
        <v>100</v>
      </c>
      <c r="E18" s="77"/>
      <c r="F18" s="77">
        <f>'[1]tavola10'!F17/'[1]tavola10'!F$17*100</f>
        <v>100</v>
      </c>
      <c r="G18" s="77">
        <f>'[1]tavola10'!G17/'[1]tavola10'!G$17*100</f>
        <v>100</v>
      </c>
      <c r="H18" s="77">
        <f>'[1]tavola10'!H17/'[1]tavola10'!H$17*100</f>
        <v>100</v>
      </c>
      <c r="I18" s="77"/>
      <c r="J18" s="77">
        <f>'[1]tavola10'!J17/'[1]tavola10'!J$17*100</f>
        <v>100</v>
      </c>
      <c r="K18" s="77">
        <f>'[1]tavola10'!K17/'[1]tavola10'!K$17*100</f>
        <v>100</v>
      </c>
      <c r="L18" s="77">
        <f>'[1]tavola10'!L17/'[1]tavola10'!L$17*100</f>
        <v>100</v>
      </c>
    </row>
    <row r="19" spans="1:12" s="67" customFormat="1" ht="12">
      <c r="A19" s="58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</row>
    <row r="20" spans="1:12" ht="12">
      <c r="A20" s="168" t="s">
        <v>127</v>
      </c>
      <c r="L20" s="2"/>
    </row>
    <row r="21" spans="1:12" ht="12">
      <c r="A21" s="2"/>
      <c r="L21" s="2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2" customWidth="1"/>
    <col min="2" max="2" width="7.28125" style="2" customWidth="1"/>
    <col min="3" max="3" width="7.57421875" style="2" customWidth="1"/>
    <col min="4" max="4" width="0.85546875" style="2" customWidth="1"/>
    <col min="5" max="5" width="7.28125" style="2" customWidth="1"/>
    <col min="6" max="6" width="7.57421875" style="2" customWidth="1"/>
    <col min="7" max="7" width="0.85546875" style="2" customWidth="1"/>
    <col min="8" max="8" width="7.28125" style="2" customWidth="1"/>
    <col min="9" max="9" width="7.57421875" style="2" customWidth="1"/>
    <col min="10" max="10" width="0.85546875" style="2" customWidth="1"/>
    <col min="11" max="11" width="7.28125" style="2" customWidth="1"/>
    <col min="12" max="12" width="7.57421875" style="2" customWidth="1"/>
    <col min="13" max="13" width="7.28125" style="2" customWidth="1"/>
    <col min="14" max="14" width="0.85546875" style="2" customWidth="1"/>
    <col min="15" max="15" width="7.28125" style="2" customWidth="1"/>
    <col min="16" max="16" width="7.57421875" style="2" customWidth="1"/>
    <col min="17" max="17" width="7.28125" style="2" customWidth="1"/>
    <col min="18" max="18" width="0.5625" style="2" customWidth="1"/>
    <col min="19" max="19" width="11.7109375" style="2" customWidth="1"/>
    <col min="20" max="20" width="0.5625" style="2" customWidth="1"/>
    <col min="21" max="21" width="15.57421875" style="2" customWidth="1"/>
    <col min="22" max="22" width="13.8515625" style="2" customWidth="1"/>
    <col min="23" max="16384" width="9.140625" style="2" customWidth="1"/>
  </cols>
  <sheetData>
    <row r="1" spans="1:20" ht="12.75">
      <c r="A1" s="91" t="s">
        <v>134</v>
      </c>
      <c r="S1" s="5"/>
      <c r="T1" s="5"/>
    </row>
    <row r="2" spans="1:20" ht="12">
      <c r="A2" s="16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2" ht="24.75" customHeight="1">
      <c r="A3" s="44"/>
      <c r="B3" s="112" t="s">
        <v>37</v>
      </c>
      <c r="C3" s="7"/>
      <c r="D3" s="8"/>
      <c r="E3" s="113" t="s">
        <v>144</v>
      </c>
      <c r="F3" s="7"/>
      <c r="G3" s="8"/>
      <c r="H3" s="112" t="s">
        <v>145</v>
      </c>
      <c r="I3" s="7"/>
      <c r="J3" s="8"/>
      <c r="K3" s="186" t="s">
        <v>46</v>
      </c>
      <c r="L3" s="190"/>
      <c r="M3" s="190"/>
      <c r="N3" s="9"/>
      <c r="O3" s="97" t="s">
        <v>38</v>
      </c>
      <c r="P3" s="6"/>
      <c r="Q3" s="6"/>
      <c r="R3" s="9"/>
      <c r="S3" s="191" t="s">
        <v>45</v>
      </c>
      <c r="T3" s="148"/>
      <c r="U3" s="193" t="s">
        <v>120</v>
      </c>
      <c r="V3" s="193" t="s">
        <v>121</v>
      </c>
    </row>
    <row r="4" spans="1:22" s="34" customFormat="1" ht="18.75" customHeight="1">
      <c r="A4" s="18"/>
      <c r="B4" s="79" t="s">
        <v>24</v>
      </c>
      <c r="C4" s="79" t="s">
        <v>25</v>
      </c>
      <c r="D4" s="11"/>
      <c r="E4" s="79" t="s">
        <v>24</v>
      </c>
      <c r="F4" s="79" t="s">
        <v>25</v>
      </c>
      <c r="G4" s="11"/>
      <c r="H4" s="79" t="s">
        <v>24</v>
      </c>
      <c r="I4" s="79" t="s">
        <v>25</v>
      </c>
      <c r="J4" s="11"/>
      <c r="K4" s="79" t="s">
        <v>24</v>
      </c>
      <c r="L4" s="79" t="s">
        <v>25</v>
      </c>
      <c r="M4" s="79" t="s">
        <v>26</v>
      </c>
      <c r="N4" s="11"/>
      <c r="O4" s="79" t="s">
        <v>24</v>
      </c>
      <c r="P4" s="79" t="s">
        <v>25</v>
      </c>
      <c r="Q4" s="79" t="s">
        <v>26</v>
      </c>
      <c r="R4" s="11"/>
      <c r="S4" s="192"/>
      <c r="T4" s="149"/>
      <c r="U4" s="192"/>
      <c r="V4" s="192"/>
    </row>
    <row r="5" spans="1:20" s="34" customFormat="1" ht="7.5" customHeight="1">
      <c r="A5" s="80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81"/>
      <c r="T5" s="81"/>
    </row>
    <row r="6" spans="1:22" ht="12">
      <c r="A6" s="82" t="s">
        <v>4</v>
      </c>
      <c r="B6" s="52">
        <v>0</v>
      </c>
      <c r="C6" s="52">
        <v>0</v>
      </c>
      <c r="D6" s="52"/>
      <c r="E6" s="52">
        <v>3</v>
      </c>
      <c r="F6" s="52">
        <v>1</v>
      </c>
      <c r="G6" s="52"/>
      <c r="H6" s="52">
        <v>6</v>
      </c>
      <c r="I6" s="52">
        <v>1</v>
      </c>
      <c r="J6" s="52"/>
      <c r="K6" s="52">
        <v>9</v>
      </c>
      <c r="L6" s="52">
        <v>2</v>
      </c>
      <c r="M6" s="52">
        <v>11</v>
      </c>
      <c r="N6" s="15"/>
      <c r="O6" s="15">
        <v>254</v>
      </c>
      <c r="P6" s="15">
        <v>31</v>
      </c>
      <c r="Q6" s="15">
        <v>285</v>
      </c>
      <c r="R6" s="15"/>
      <c r="S6" s="43">
        <v>3.8596491228070176</v>
      </c>
      <c r="T6" s="40"/>
      <c r="U6" s="40">
        <v>1.7016168453879996</v>
      </c>
      <c r="V6" s="40">
        <v>6.564199134308812</v>
      </c>
    </row>
    <row r="7" spans="1:22" ht="12">
      <c r="A7" s="82" t="s">
        <v>5</v>
      </c>
      <c r="B7" s="52">
        <v>0</v>
      </c>
      <c r="C7" s="52">
        <v>0</v>
      </c>
      <c r="D7" s="52"/>
      <c r="E7" s="52">
        <v>0</v>
      </c>
      <c r="F7" s="52">
        <v>0</v>
      </c>
      <c r="G7" s="52"/>
      <c r="H7" s="52">
        <v>0</v>
      </c>
      <c r="I7" s="52">
        <v>0</v>
      </c>
      <c r="J7" s="52"/>
      <c r="K7" s="52">
        <v>0</v>
      </c>
      <c r="L7" s="52">
        <v>0</v>
      </c>
      <c r="M7" s="52">
        <v>0</v>
      </c>
      <c r="N7" s="52"/>
      <c r="O7" s="15">
        <v>7</v>
      </c>
      <c r="P7" s="52">
        <v>0</v>
      </c>
      <c r="Q7" s="15">
        <v>7</v>
      </c>
      <c r="R7" s="15"/>
      <c r="S7" s="43">
        <v>0</v>
      </c>
      <c r="T7" s="40"/>
      <c r="U7" s="40">
        <v>0</v>
      </c>
      <c r="V7" s="40">
        <v>5.646163028924487</v>
      </c>
    </row>
    <row r="8" spans="1:22" ht="12">
      <c r="A8" s="82" t="s">
        <v>6</v>
      </c>
      <c r="B8" s="52">
        <v>2</v>
      </c>
      <c r="C8" s="52">
        <v>0</v>
      </c>
      <c r="D8" s="52"/>
      <c r="E8" s="52">
        <v>2</v>
      </c>
      <c r="F8" s="84">
        <v>1</v>
      </c>
      <c r="G8" s="52"/>
      <c r="H8" s="52">
        <v>10</v>
      </c>
      <c r="I8" s="52">
        <v>3</v>
      </c>
      <c r="J8" s="52"/>
      <c r="K8" s="52">
        <v>14</v>
      </c>
      <c r="L8" s="52">
        <v>4</v>
      </c>
      <c r="M8" s="52">
        <v>18</v>
      </c>
      <c r="N8" s="15"/>
      <c r="O8" s="15">
        <v>510</v>
      </c>
      <c r="P8" s="15">
        <v>62</v>
      </c>
      <c r="Q8" s="15">
        <v>572</v>
      </c>
      <c r="R8" s="15"/>
      <c r="S8" s="43">
        <v>3.146853146853147</v>
      </c>
      <c r="T8" s="40"/>
      <c r="U8" s="40">
        <v>1.1685663443803969</v>
      </c>
      <c r="V8" s="40">
        <v>6.036810613641799</v>
      </c>
    </row>
    <row r="9" spans="1:22" ht="12">
      <c r="A9" s="82" t="s">
        <v>28</v>
      </c>
      <c r="B9" s="52">
        <v>0</v>
      </c>
      <c r="C9" s="52">
        <v>0</v>
      </c>
      <c r="D9" s="52"/>
      <c r="E9" s="52">
        <v>0</v>
      </c>
      <c r="F9" s="52">
        <v>0</v>
      </c>
      <c r="G9" s="52"/>
      <c r="H9" s="52">
        <v>0</v>
      </c>
      <c r="I9" s="52">
        <v>0</v>
      </c>
      <c r="J9" s="52"/>
      <c r="K9" s="52">
        <v>0</v>
      </c>
      <c r="L9" s="52">
        <v>0</v>
      </c>
      <c r="M9" s="52">
        <v>0</v>
      </c>
      <c r="N9" s="15"/>
      <c r="O9" s="15">
        <v>50</v>
      </c>
      <c r="P9" s="84">
        <v>6</v>
      </c>
      <c r="Q9" s="15">
        <v>56</v>
      </c>
      <c r="R9" s="15"/>
      <c r="S9" s="43">
        <v>0</v>
      </c>
      <c r="T9" s="40"/>
      <c r="U9" s="40">
        <v>0</v>
      </c>
      <c r="V9" s="40">
        <v>5.6845404861094195</v>
      </c>
    </row>
    <row r="10" spans="1:22" ht="12">
      <c r="A10" s="82" t="s">
        <v>7</v>
      </c>
      <c r="B10" s="52">
        <v>0</v>
      </c>
      <c r="C10" s="52">
        <v>0</v>
      </c>
      <c r="D10" s="52"/>
      <c r="E10" s="52">
        <v>6</v>
      </c>
      <c r="F10" s="52">
        <v>1</v>
      </c>
      <c r="G10" s="52"/>
      <c r="H10" s="52">
        <v>14</v>
      </c>
      <c r="I10" s="52">
        <v>6</v>
      </c>
      <c r="J10" s="52"/>
      <c r="K10" s="52">
        <v>20</v>
      </c>
      <c r="L10" s="52">
        <v>7</v>
      </c>
      <c r="M10" s="52">
        <v>27</v>
      </c>
      <c r="N10" s="15"/>
      <c r="O10" s="15">
        <v>355</v>
      </c>
      <c r="P10" s="15">
        <v>54</v>
      </c>
      <c r="Q10" s="15">
        <v>409</v>
      </c>
      <c r="R10" s="15"/>
      <c r="S10" s="43">
        <v>6.601466992665037</v>
      </c>
      <c r="T10" s="40"/>
      <c r="U10" s="40">
        <v>3.4374848814322343</v>
      </c>
      <c r="V10" s="40">
        <v>8.631764089877557</v>
      </c>
    </row>
    <row r="11" spans="1:22" ht="12">
      <c r="A11" s="82" t="s">
        <v>29</v>
      </c>
      <c r="B11" s="52">
        <v>0</v>
      </c>
      <c r="C11" s="52">
        <v>0</v>
      </c>
      <c r="D11" s="52"/>
      <c r="E11" s="52">
        <v>0</v>
      </c>
      <c r="F11" s="52">
        <v>0</v>
      </c>
      <c r="G11" s="52"/>
      <c r="H11" s="84">
        <v>0</v>
      </c>
      <c r="I11" s="52">
        <v>0</v>
      </c>
      <c r="J11" s="52"/>
      <c r="K11" s="52">
        <v>0</v>
      </c>
      <c r="L11" s="52">
        <v>0</v>
      </c>
      <c r="M11" s="52">
        <v>0</v>
      </c>
      <c r="N11" s="15"/>
      <c r="O11" s="15">
        <v>84</v>
      </c>
      <c r="P11" s="15">
        <v>10</v>
      </c>
      <c r="Q11" s="15">
        <v>94</v>
      </c>
      <c r="R11" s="15"/>
      <c r="S11" s="43">
        <v>0</v>
      </c>
      <c r="T11" s="40"/>
      <c r="U11" s="40">
        <v>0</v>
      </c>
      <c r="V11" s="40">
        <v>7.779666599904989</v>
      </c>
    </row>
    <row r="12" spans="1:22" ht="12">
      <c r="A12" s="82" t="s">
        <v>8</v>
      </c>
      <c r="B12" s="52">
        <v>0</v>
      </c>
      <c r="C12" s="52">
        <v>0</v>
      </c>
      <c r="D12" s="52"/>
      <c r="E12" s="52">
        <v>0</v>
      </c>
      <c r="F12" s="52">
        <v>0</v>
      </c>
      <c r="G12" s="52"/>
      <c r="H12" s="84">
        <v>1</v>
      </c>
      <c r="I12" s="52">
        <v>0</v>
      </c>
      <c r="J12" s="52"/>
      <c r="K12" s="52">
        <v>1</v>
      </c>
      <c r="L12" s="52">
        <v>0</v>
      </c>
      <c r="M12" s="52">
        <v>1</v>
      </c>
      <c r="N12" s="15"/>
      <c r="O12" s="15">
        <v>69</v>
      </c>
      <c r="P12" s="15">
        <v>6</v>
      </c>
      <c r="Q12" s="15">
        <v>75</v>
      </c>
      <c r="R12" s="15"/>
      <c r="S12" s="43">
        <v>1.3333333333333335</v>
      </c>
      <c r="T12" s="40"/>
      <c r="U12" s="40">
        <v>0.4661439639018114</v>
      </c>
      <c r="V12" s="40">
        <v>4.657997408911307</v>
      </c>
    </row>
    <row r="13" spans="1:22" ht="12">
      <c r="A13" s="82" t="s">
        <v>30</v>
      </c>
      <c r="B13" s="52">
        <v>0</v>
      </c>
      <c r="C13" s="52">
        <v>0</v>
      </c>
      <c r="D13" s="52"/>
      <c r="E13" s="52">
        <v>2</v>
      </c>
      <c r="F13" s="52">
        <v>0</v>
      </c>
      <c r="G13" s="52"/>
      <c r="H13" s="52">
        <v>12</v>
      </c>
      <c r="I13" s="52">
        <v>0</v>
      </c>
      <c r="J13" s="52"/>
      <c r="K13" s="52">
        <v>14</v>
      </c>
      <c r="L13" s="52">
        <v>0</v>
      </c>
      <c r="M13" s="52">
        <v>14</v>
      </c>
      <c r="N13" s="15"/>
      <c r="O13" s="15">
        <v>346</v>
      </c>
      <c r="P13" s="15">
        <v>53</v>
      </c>
      <c r="Q13" s="15">
        <v>399</v>
      </c>
      <c r="R13" s="15"/>
      <c r="S13" s="43">
        <v>3.508771929824561</v>
      </c>
      <c r="T13" s="40"/>
      <c r="U13" s="40">
        <v>2.260620475731432</v>
      </c>
      <c r="V13" s="40">
        <v>9.528228511277579</v>
      </c>
    </row>
    <row r="14" spans="1:22" ht="12">
      <c r="A14" s="83" t="s">
        <v>9</v>
      </c>
      <c r="B14" s="52">
        <v>0</v>
      </c>
      <c r="C14" s="52">
        <v>0</v>
      </c>
      <c r="D14" s="52"/>
      <c r="E14" s="52">
        <v>2</v>
      </c>
      <c r="F14" s="52">
        <v>1</v>
      </c>
      <c r="G14" s="52"/>
      <c r="H14" s="52">
        <v>6</v>
      </c>
      <c r="I14" s="84">
        <v>1</v>
      </c>
      <c r="J14" s="52"/>
      <c r="K14" s="52">
        <v>8</v>
      </c>
      <c r="L14" s="52">
        <v>2</v>
      </c>
      <c r="M14" s="52">
        <v>10</v>
      </c>
      <c r="N14" s="15"/>
      <c r="O14" s="15">
        <v>194</v>
      </c>
      <c r="P14" s="15">
        <v>22</v>
      </c>
      <c r="Q14" s="15">
        <v>216</v>
      </c>
      <c r="R14" s="15"/>
      <c r="S14" s="43">
        <v>4.62962962962963</v>
      </c>
      <c r="T14" s="40"/>
      <c r="U14" s="40">
        <v>1.8926202949459467</v>
      </c>
      <c r="V14" s="40">
        <v>5.967061818760442</v>
      </c>
    </row>
    <row r="15" spans="1:22" ht="12">
      <c r="A15" s="82" t="s">
        <v>10</v>
      </c>
      <c r="B15" s="52">
        <v>0</v>
      </c>
      <c r="C15" s="52">
        <v>0</v>
      </c>
      <c r="D15" s="52"/>
      <c r="E15" s="52">
        <v>0</v>
      </c>
      <c r="F15" s="52">
        <v>0</v>
      </c>
      <c r="G15" s="52"/>
      <c r="H15" s="52">
        <v>5</v>
      </c>
      <c r="I15" s="52">
        <v>0</v>
      </c>
      <c r="J15" s="52"/>
      <c r="K15" s="52">
        <v>5</v>
      </c>
      <c r="L15" s="52">
        <v>0</v>
      </c>
      <c r="M15" s="52">
        <v>5</v>
      </c>
      <c r="N15" s="15"/>
      <c r="O15" s="15">
        <v>58</v>
      </c>
      <c r="P15" s="15">
        <v>8</v>
      </c>
      <c r="Q15" s="15">
        <v>66</v>
      </c>
      <c r="R15" s="15"/>
      <c r="S15" s="43">
        <v>7.575757575757576</v>
      </c>
      <c r="T15" s="40"/>
      <c r="U15" s="40">
        <v>3.8113242064823</v>
      </c>
      <c r="V15" s="40">
        <v>7.604755507110446</v>
      </c>
    </row>
    <row r="16" spans="1:22" ht="12">
      <c r="A16" s="82" t="s">
        <v>11</v>
      </c>
      <c r="B16" s="52">
        <v>0</v>
      </c>
      <c r="C16" s="52">
        <v>0</v>
      </c>
      <c r="D16" s="52"/>
      <c r="E16" s="52">
        <v>1</v>
      </c>
      <c r="F16" s="52">
        <v>0</v>
      </c>
      <c r="G16" s="52"/>
      <c r="H16" s="52">
        <v>3</v>
      </c>
      <c r="I16" s="52">
        <v>0</v>
      </c>
      <c r="J16" s="52"/>
      <c r="K16" s="52">
        <v>4</v>
      </c>
      <c r="L16" s="52">
        <v>0</v>
      </c>
      <c r="M16" s="52">
        <v>4</v>
      </c>
      <c r="N16" s="15"/>
      <c r="O16" s="15">
        <v>91</v>
      </c>
      <c r="P16" s="15">
        <v>5</v>
      </c>
      <c r="Q16" s="15">
        <v>96</v>
      </c>
      <c r="R16" s="15"/>
      <c r="S16" s="43">
        <v>4.166666666666666</v>
      </c>
      <c r="T16" s="40"/>
      <c r="U16" s="40">
        <v>1.6541023806668513</v>
      </c>
      <c r="V16" s="40">
        <v>6.279397884235375</v>
      </c>
    </row>
    <row r="17" spans="1:22" ht="12">
      <c r="A17" s="82" t="s">
        <v>12</v>
      </c>
      <c r="B17" s="52">
        <v>0</v>
      </c>
      <c r="C17" s="52">
        <v>0</v>
      </c>
      <c r="D17" s="52"/>
      <c r="E17" s="52">
        <v>0</v>
      </c>
      <c r="F17" s="52">
        <v>0</v>
      </c>
      <c r="G17" s="52"/>
      <c r="H17" s="52">
        <v>14</v>
      </c>
      <c r="I17" s="52">
        <v>2</v>
      </c>
      <c r="J17" s="52"/>
      <c r="K17" s="52">
        <v>14</v>
      </c>
      <c r="L17" s="52">
        <v>2</v>
      </c>
      <c r="M17" s="52">
        <v>16</v>
      </c>
      <c r="N17" s="15"/>
      <c r="O17" s="15">
        <v>333</v>
      </c>
      <c r="P17" s="15">
        <v>33</v>
      </c>
      <c r="Q17" s="15">
        <v>366</v>
      </c>
      <c r="R17" s="15"/>
      <c r="S17" s="43">
        <v>4.371584699453552</v>
      </c>
      <c r="T17" s="40"/>
      <c r="U17" s="40">
        <v>1.7957693917841306</v>
      </c>
      <c r="V17" s="40">
        <v>6.89944046668871</v>
      </c>
    </row>
    <row r="18" spans="1:22" ht="12">
      <c r="A18" s="82" t="s">
        <v>13</v>
      </c>
      <c r="B18" s="52">
        <v>0</v>
      </c>
      <c r="C18" s="52">
        <v>0</v>
      </c>
      <c r="D18" s="52"/>
      <c r="E18" s="52">
        <v>0</v>
      </c>
      <c r="F18" s="52">
        <v>0</v>
      </c>
      <c r="G18" s="52"/>
      <c r="H18" s="52">
        <v>4</v>
      </c>
      <c r="I18" s="52">
        <v>0</v>
      </c>
      <c r="J18" s="52"/>
      <c r="K18" s="52">
        <v>4</v>
      </c>
      <c r="L18" s="52">
        <v>0</v>
      </c>
      <c r="M18" s="52">
        <v>4</v>
      </c>
      <c r="N18" s="15"/>
      <c r="O18" s="15">
        <v>72</v>
      </c>
      <c r="P18" s="15">
        <v>8</v>
      </c>
      <c r="Q18" s="15">
        <v>80</v>
      </c>
      <c r="R18" s="15"/>
      <c r="S18" s="43">
        <v>5</v>
      </c>
      <c r="T18" s="40"/>
      <c r="U18" s="40">
        <v>1.8612875456597102</v>
      </c>
      <c r="V18" s="40">
        <v>6.128826398693947</v>
      </c>
    </row>
    <row r="19" spans="1:22" ht="12">
      <c r="A19" s="82" t="s">
        <v>14</v>
      </c>
      <c r="B19" s="52">
        <v>0</v>
      </c>
      <c r="C19" s="52">
        <v>0</v>
      </c>
      <c r="D19" s="52"/>
      <c r="E19" s="52">
        <v>0</v>
      </c>
      <c r="F19" s="52">
        <v>0</v>
      </c>
      <c r="G19" s="52"/>
      <c r="H19" s="52">
        <v>0</v>
      </c>
      <c r="I19" s="52">
        <v>0</v>
      </c>
      <c r="J19" s="52"/>
      <c r="K19" s="52">
        <v>0</v>
      </c>
      <c r="L19" s="52">
        <v>0</v>
      </c>
      <c r="M19" s="52">
        <v>0</v>
      </c>
      <c r="N19" s="15"/>
      <c r="O19" s="15">
        <v>12</v>
      </c>
      <c r="P19" s="52">
        <v>1</v>
      </c>
      <c r="Q19" s="15">
        <v>13</v>
      </c>
      <c r="R19" s="15"/>
      <c r="S19" s="43">
        <v>0</v>
      </c>
      <c r="T19" s="40"/>
      <c r="U19" s="40">
        <v>0</v>
      </c>
      <c r="V19" s="40">
        <v>4.051017896150598</v>
      </c>
    </row>
    <row r="20" spans="1:22" ht="12">
      <c r="A20" s="82" t="s">
        <v>15</v>
      </c>
      <c r="B20" s="52">
        <v>0</v>
      </c>
      <c r="C20" s="52">
        <v>0</v>
      </c>
      <c r="D20" s="52"/>
      <c r="E20" s="52">
        <v>3</v>
      </c>
      <c r="F20" s="52">
        <v>0</v>
      </c>
      <c r="G20" s="52"/>
      <c r="H20" s="52">
        <v>10</v>
      </c>
      <c r="I20" s="52">
        <v>0</v>
      </c>
      <c r="J20" s="52"/>
      <c r="K20" s="52">
        <v>13</v>
      </c>
      <c r="L20" s="52">
        <v>0</v>
      </c>
      <c r="M20" s="52">
        <v>13</v>
      </c>
      <c r="N20" s="15"/>
      <c r="O20" s="15">
        <v>196</v>
      </c>
      <c r="P20" s="15">
        <v>13</v>
      </c>
      <c r="Q20" s="15">
        <v>209</v>
      </c>
      <c r="R20" s="15"/>
      <c r="S20" s="43">
        <v>6.220095693779904</v>
      </c>
      <c r="T20" s="40"/>
      <c r="U20" s="40">
        <v>1.0440173788739067</v>
      </c>
      <c r="V20" s="40">
        <v>3.6090927725067945</v>
      </c>
    </row>
    <row r="21" spans="1:22" ht="12">
      <c r="A21" s="14" t="s">
        <v>16</v>
      </c>
      <c r="B21" s="52">
        <v>0</v>
      </c>
      <c r="C21" s="52">
        <v>0</v>
      </c>
      <c r="D21" s="52"/>
      <c r="E21" s="52">
        <v>1</v>
      </c>
      <c r="F21" s="52">
        <v>0</v>
      </c>
      <c r="G21" s="52"/>
      <c r="H21" s="52">
        <v>3</v>
      </c>
      <c r="I21" s="52">
        <v>1</v>
      </c>
      <c r="J21" s="52"/>
      <c r="K21" s="52">
        <v>4</v>
      </c>
      <c r="L21" s="52">
        <v>1</v>
      </c>
      <c r="M21" s="52">
        <v>5</v>
      </c>
      <c r="N21" s="15"/>
      <c r="O21" s="15">
        <v>233</v>
      </c>
      <c r="P21" s="15">
        <v>19</v>
      </c>
      <c r="Q21" s="15">
        <v>252</v>
      </c>
      <c r="R21" s="15"/>
      <c r="S21" s="43">
        <v>1.984126984126984</v>
      </c>
      <c r="T21" s="40"/>
      <c r="U21" s="40">
        <v>0.6337055297144523</v>
      </c>
      <c r="V21" s="40">
        <v>6.189337735950081</v>
      </c>
    </row>
    <row r="22" spans="1:22" ht="12">
      <c r="A22" s="82" t="s">
        <v>17</v>
      </c>
      <c r="B22" s="52">
        <v>0</v>
      </c>
      <c r="C22" s="52">
        <v>0</v>
      </c>
      <c r="D22" s="52"/>
      <c r="E22" s="52">
        <v>0</v>
      </c>
      <c r="F22" s="52">
        <v>0</v>
      </c>
      <c r="G22" s="52"/>
      <c r="H22" s="52">
        <v>0</v>
      </c>
      <c r="I22" s="52">
        <v>0</v>
      </c>
      <c r="J22" s="52"/>
      <c r="K22" s="52">
        <v>0</v>
      </c>
      <c r="L22" s="52">
        <v>0</v>
      </c>
      <c r="M22" s="52">
        <v>0</v>
      </c>
      <c r="N22" s="15"/>
      <c r="O22" s="15">
        <v>16</v>
      </c>
      <c r="P22" s="52">
        <v>2</v>
      </c>
      <c r="Q22" s="15">
        <v>18</v>
      </c>
      <c r="R22" s="15"/>
      <c r="S22" s="43">
        <v>0</v>
      </c>
      <c r="T22" s="40"/>
      <c r="U22" s="40">
        <v>0</v>
      </c>
      <c r="V22" s="40">
        <v>3.0298643630720132</v>
      </c>
    </row>
    <row r="23" spans="1:22" ht="12">
      <c r="A23" s="82" t="s">
        <v>18</v>
      </c>
      <c r="B23" s="52">
        <v>0</v>
      </c>
      <c r="C23" s="52">
        <v>0</v>
      </c>
      <c r="D23" s="52"/>
      <c r="E23" s="52">
        <v>1</v>
      </c>
      <c r="F23" s="52">
        <v>0</v>
      </c>
      <c r="G23" s="52"/>
      <c r="H23" s="52">
        <v>1</v>
      </c>
      <c r="I23" s="52">
        <v>0</v>
      </c>
      <c r="J23" s="52"/>
      <c r="K23" s="52">
        <v>2</v>
      </c>
      <c r="L23" s="52">
        <v>0</v>
      </c>
      <c r="M23" s="52">
        <v>2</v>
      </c>
      <c r="N23" s="15"/>
      <c r="O23" s="15">
        <v>79</v>
      </c>
      <c r="P23" s="15">
        <v>6</v>
      </c>
      <c r="Q23" s="15">
        <v>85</v>
      </c>
      <c r="R23" s="15"/>
      <c r="S23" s="43">
        <v>2.3529411764705883</v>
      </c>
      <c r="T23" s="40"/>
      <c r="U23" s="40">
        <v>0.5222163908058582</v>
      </c>
      <c r="V23" s="40">
        <v>4.240638789871359</v>
      </c>
    </row>
    <row r="24" spans="1:22" ht="12">
      <c r="A24" s="82" t="s">
        <v>19</v>
      </c>
      <c r="B24" s="52">
        <v>0</v>
      </c>
      <c r="C24" s="52">
        <v>0</v>
      </c>
      <c r="D24" s="52"/>
      <c r="E24" s="125">
        <v>2</v>
      </c>
      <c r="F24" s="52">
        <v>0</v>
      </c>
      <c r="G24" s="52"/>
      <c r="H24" s="52">
        <v>16</v>
      </c>
      <c r="I24" s="52">
        <v>1</v>
      </c>
      <c r="J24" s="52"/>
      <c r="K24" s="52">
        <v>18</v>
      </c>
      <c r="L24" s="52">
        <v>1</v>
      </c>
      <c r="M24" s="52">
        <v>19</v>
      </c>
      <c r="N24" s="15"/>
      <c r="O24" s="15">
        <v>230</v>
      </c>
      <c r="P24" s="15">
        <v>7</v>
      </c>
      <c r="Q24" s="15">
        <v>237</v>
      </c>
      <c r="R24" s="15"/>
      <c r="S24" s="43">
        <v>8.016877637130802</v>
      </c>
      <c r="T24" s="40"/>
      <c r="U24" s="40">
        <v>1.8954017553415414</v>
      </c>
      <c r="V24" s="40">
        <v>4.723739000863428</v>
      </c>
    </row>
    <row r="25" spans="1:22" ht="12">
      <c r="A25" s="82" t="s">
        <v>20</v>
      </c>
      <c r="B25" s="52">
        <v>0</v>
      </c>
      <c r="C25" s="52">
        <v>0</v>
      </c>
      <c r="D25" s="84"/>
      <c r="E25" s="125">
        <v>2</v>
      </c>
      <c r="F25" s="52">
        <v>0</v>
      </c>
      <c r="G25" s="52"/>
      <c r="H25" s="52">
        <v>4</v>
      </c>
      <c r="I25" s="52">
        <v>0</v>
      </c>
      <c r="J25" s="52"/>
      <c r="K25" s="52">
        <v>6</v>
      </c>
      <c r="L25" s="52">
        <v>0</v>
      </c>
      <c r="M25" s="52">
        <v>6</v>
      </c>
      <c r="N25" s="15"/>
      <c r="O25" s="15">
        <v>103</v>
      </c>
      <c r="P25" s="15">
        <v>7</v>
      </c>
      <c r="Q25" s="15">
        <v>110</v>
      </c>
      <c r="R25" s="15"/>
      <c r="S25" s="43">
        <v>5.454545454545454</v>
      </c>
      <c r="T25" s="40"/>
      <c r="U25" s="40">
        <v>2.258925579696777</v>
      </c>
      <c r="V25" s="40">
        <v>6.6438079408000466</v>
      </c>
    </row>
    <row r="26" spans="1:22" s="34" customFormat="1" ht="14.25" customHeight="1">
      <c r="A26" s="107" t="s">
        <v>135</v>
      </c>
      <c r="B26" s="158">
        <v>2</v>
      </c>
      <c r="C26" s="158">
        <v>0</v>
      </c>
      <c r="D26" s="158"/>
      <c r="E26" s="158">
        <v>25</v>
      </c>
      <c r="F26" s="158">
        <v>4</v>
      </c>
      <c r="G26" s="158"/>
      <c r="H26" s="158">
        <v>109</v>
      </c>
      <c r="I26" s="158">
        <v>15</v>
      </c>
      <c r="J26" s="158"/>
      <c r="K26" s="158">
        <v>136</v>
      </c>
      <c r="L26" s="158">
        <v>19</v>
      </c>
      <c r="M26" s="158">
        <v>155</v>
      </c>
      <c r="N26" s="158"/>
      <c r="O26" s="158">
        <v>3292</v>
      </c>
      <c r="P26" s="158">
        <v>353</v>
      </c>
      <c r="Q26" s="158">
        <v>3645</v>
      </c>
      <c r="R26" s="158"/>
      <c r="S26" s="108">
        <v>4.252400548696845</v>
      </c>
      <c r="T26" s="108"/>
      <c r="U26" s="108">
        <v>1.5435570385653243</v>
      </c>
      <c r="V26" s="108">
        <v>6.204074635375299</v>
      </c>
    </row>
    <row r="27" spans="1:22" s="34" customFormat="1" ht="12">
      <c r="A27" s="69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137"/>
      <c r="T27" s="137"/>
      <c r="U27" s="137"/>
      <c r="V27" s="137"/>
    </row>
    <row r="28" spans="1:21" s="50" customFormat="1" ht="14.25" customHeight="1">
      <c r="A28" s="168" t="s">
        <v>127</v>
      </c>
      <c r="B28" s="88"/>
      <c r="C28" s="88"/>
      <c r="D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9"/>
      <c r="T28" s="89"/>
      <c r="U28" s="90"/>
    </row>
    <row r="29" spans="1:21" s="50" customFormat="1" ht="15.75" customHeight="1">
      <c r="A29" s="5"/>
      <c r="B29" s="94"/>
      <c r="C29" s="94"/>
      <c r="D29" s="94"/>
      <c r="E29" s="94"/>
      <c r="F29" s="94"/>
      <c r="G29" s="94"/>
      <c r="I29" s="94"/>
      <c r="J29" s="94"/>
      <c r="K29" s="95"/>
      <c r="L29" s="95"/>
      <c r="M29" s="95"/>
      <c r="N29" s="94"/>
      <c r="O29" s="95"/>
      <c r="P29" s="95"/>
      <c r="Q29" s="95"/>
      <c r="R29" s="94"/>
      <c r="S29" s="74"/>
      <c r="T29" s="74"/>
      <c r="U29" s="90"/>
    </row>
    <row r="30" spans="1:21" ht="12">
      <c r="A30" s="122"/>
      <c r="B30" s="5"/>
      <c r="C30" s="17"/>
      <c r="D30" s="5"/>
      <c r="E30" s="17"/>
      <c r="F30" s="17"/>
      <c r="S30" s="40"/>
      <c r="T30" s="40"/>
      <c r="U30" s="40"/>
    </row>
    <row r="31" spans="1:21" ht="12">
      <c r="A31" s="122"/>
      <c r="B31" s="5"/>
      <c r="C31" s="17"/>
      <c r="D31" s="5"/>
      <c r="E31" s="17"/>
      <c r="F31" s="17"/>
      <c r="S31" s="40"/>
      <c r="T31" s="40"/>
      <c r="U31" s="40"/>
    </row>
    <row r="32" spans="1:21" ht="12">
      <c r="A32" s="122"/>
      <c r="B32" s="5"/>
      <c r="C32" s="17"/>
      <c r="D32" s="5"/>
      <c r="E32" s="17"/>
      <c r="F32" s="17"/>
      <c r="S32" s="40"/>
      <c r="T32" s="40"/>
      <c r="U32" s="40"/>
    </row>
    <row r="33" spans="1:21" ht="12">
      <c r="A33" s="122"/>
      <c r="B33" s="5"/>
      <c r="C33" s="17"/>
      <c r="D33" s="5"/>
      <c r="E33" s="17"/>
      <c r="F33" s="17"/>
      <c r="S33" s="40"/>
      <c r="T33" s="40"/>
      <c r="U33" s="40"/>
    </row>
    <row r="34" spans="1:21" ht="12">
      <c r="A34" s="122"/>
      <c r="B34" s="5"/>
      <c r="C34" s="17"/>
      <c r="D34" s="5"/>
      <c r="E34" s="17"/>
      <c r="F34" s="17"/>
      <c r="S34" s="40"/>
      <c r="T34" s="40"/>
      <c r="U34" s="40"/>
    </row>
    <row r="35" spans="1:21" ht="12">
      <c r="A35" s="122"/>
      <c r="B35" s="5"/>
      <c r="C35" s="17"/>
      <c r="D35" s="5"/>
      <c r="E35" s="17"/>
      <c r="F35" s="17"/>
      <c r="S35" s="40"/>
      <c r="T35" s="40"/>
      <c r="U35" s="40"/>
    </row>
    <row r="36" spans="1:21" ht="12">
      <c r="A36" s="122"/>
      <c r="B36" s="5"/>
      <c r="C36" s="17"/>
      <c r="D36" s="5"/>
      <c r="E36" s="17"/>
      <c r="F36" s="17"/>
      <c r="S36" s="40"/>
      <c r="T36" s="40"/>
      <c r="U36" s="40"/>
    </row>
    <row r="37" spans="1:21" ht="12">
      <c r="A37" s="122"/>
      <c r="B37" s="5"/>
      <c r="C37" s="17"/>
      <c r="D37" s="5"/>
      <c r="E37" s="17"/>
      <c r="F37" s="17"/>
      <c r="S37" s="40"/>
      <c r="T37" s="40"/>
      <c r="U37" s="40"/>
    </row>
    <row r="38" spans="1:21" ht="12">
      <c r="A38" s="123"/>
      <c r="B38" s="5"/>
      <c r="C38" s="17"/>
      <c r="D38" s="5"/>
      <c r="E38" s="17"/>
      <c r="F38" s="17"/>
      <c r="S38" s="40"/>
      <c r="T38" s="40"/>
      <c r="U38" s="40"/>
    </row>
    <row r="39" spans="1:21" ht="12">
      <c r="A39" s="122"/>
      <c r="B39" s="5"/>
      <c r="C39" s="17"/>
      <c r="D39" s="5"/>
      <c r="E39" s="17"/>
      <c r="F39" s="17"/>
      <c r="S39" s="40"/>
      <c r="T39" s="40"/>
      <c r="U39" s="40"/>
    </row>
    <row r="40" spans="1:21" ht="12">
      <c r="A40" s="122"/>
      <c r="B40" s="5"/>
      <c r="C40" s="17"/>
      <c r="D40" s="5"/>
      <c r="E40" s="17"/>
      <c r="F40" s="17"/>
      <c r="S40" s="40"/>
      <c r="T40" s="40"/>
      <c r="U40" s="40"/>
    </row>
    <row r="41" spans="1:21" ht="12">
      <c r="A41" s="122"/>
      <c r="B41" s="5"/>
      <c r="C41" s="17"/>
      <c r="D41" s="5"/>
      <c r="E41" s="17"/>
      <c r="F41" s="17"/>
      <c r="S41" s="40"/>
      <c r="T41" s="40"/>
      <c r="U41" s="40"/>
    </row>
    <row r="42" spans="1:21" ht="12">
      <c r="A42" s="122"/>
      <c r="B42" s="5"/>
      <c r="C42" s="17"/>
      <c r="D42" s="5"/>
      <c r="E42" s="17"/>
      <c r="F42" s="17"/>
      <c r="S42" s="40"/>
      <c r="T42" s="40"/>
      <c r="U42" s="40"/>
    </row>
    <row r="43" spans="1:21" ht="12">
      <c r="A43" s="122"/>
      <c r="B43" s="5"/>
      <c r="C43" s="17"/>
      <c r="D43" s="5"/>
      <c r="E43" s="17"/>
      <c r="F43" s="17"/>
      <c r="S43" s="40"/>
      <c r="T43" s="40"/>
      <c r="U43" s="40"/>
    </row>
    <row r="44" spans="1:21" ht="12">
      <c r="A44" s="122"/>
      <c r="B44" s="5"/>
      <c r="C44" s="17"/>
      <c r="D44" s="5"/>
      <c r="E44" s="17"/>
      <c r="F44" s="17"/>
      <c r="S44" s="40"/>
      <c r="T44" s="40"/>
      <c r="U44" s="40"/>
    </row>
    <row r="45" spans="1:21" ht="12">
      <c r="A45" s="16"/>
      <c r="B45" s="5"/>
      <c r="C45" s="17"/>
      <c r="D45" s="5"/>
      <c r="E45" s="17"/>
      <c r="F45" s="17"/>
      <c r="S45" s="40"/>
      <c r="T45" s="40"/>
      <c r="U45" s="40"/>
    </row>
    <row r="46" spans="1:21" ht="12">
      <c r="A46" s="122"/>
      <c r="B46" s="5"/>
      <c r="C46" s="17"/>
      <c r="D46" s="5"/>
      <c r="E46" s="17"/>
      <c r="F46" s="17"/>
      <c r="S46" s="40"/>
      <c r="T46" s="40"/>
      <c r="U46" s="40"/>
    </row>
    <row r="47" spans="1:21" ht="12">
      <c r="A47" s="122"/>
      <c r="B47" s="5"/>
      <c r="C47" s="17"/>
      <c r="D47" s="5"/>
      <c r="E47" s="17"/>
      <c r="F47" s="17"/>
      <c r="S47" s="40"/>
      <c r="T47" s="40"/>
      <c r="U47" s="40"/>
    </row>
    <row r="48" spans="1:21" ht="12">
      <c r="A48" s="122"/>
      <c r="B48" s="5"/>
      <c r="C48" s="17"/>
      <c r="D48" s="5"/>
      <c r="E48" s="17"/>
      <c r="F48" s="17"/>
      <c r="S48" s="40"/>
      <c r="T48" s="40"/>
      <c r="U48" s="40"/>
    </row>
    <row r="49" spans="1:6" ht="12">
      <c r="A49" s="122"/>
      <c r="B49" s="5"/>
      <c r="C49" s="17"/>
      <c r="D49" s="5"/>
      <c r="E49" s="17"/>
      <c r="F49" s="17"/>
    </row>
    <row r="50" spans="1:6" ht="12">
      <c r="A50" s="87"/>
      <c r="B50" s="5"/>
      <c r="C50" s="17"/>
      <c r="D50" s="5"/>
      <c r="E50" s="17"/>
      <c r="F50" s="17"/>
    </row>
    <row r="51" spans="1:6" ht="12">
      <c r="A51" s="5"/>
      <c r="B51" s="5"/>
      <c r="C51" s="5"/>
      <c r="D51" s="5"/>
      <c r="E51" s="5"/>
      <c r="F51" s="5"/>
    </row>
    <row r="52" spans="1:6" ht="12">
      <c r="A52" s="5"/>
      <c r="B52" s="5"/>
      <c r="C52" s="5"/>
      <c r="D52" s="5"/>
      <c r="E52" s="5"/>
      <c r="F52" s="5"/>
    </row>
    <row r="53" spans="1:6" ht="12">
      <c r="A53" s="5"/>
      <c r="B53" s="5"/>
      <c r="C53" s="5"/>
      <c r="D53" s="5"/>
      <c r="E53" s="5"/>
      <c r="F53" s="5"/>
    </row>
    <row r="54" spans="1:6" ht="12">
      <c r="A54" s="5"/>
      <c r="B54" s="5"/>
      <c r="C54" s="5"/>
      <c r="D54" s="5"/>
      <c r="E54" s="5"/>
      <c r="F54" s="5"/>
    </row>
    <row r="55" spans="1:6" ht="12">
      <c r="A55" s="5"/>
      <c r="B55" s="5"/>
      <c r="C55" s="5"/>
      <c r="D55" s="5"/>
      <c r="E55" s="5"/>
      <c r="F55" s="5"/>
    </row>
  </sheetData>
  <mergeCells count="4">
    <mergeCell ref="K3:M3"/>
    <mergeCell ref="S3:S4"/>
    <mergeCell ref="U3:U4"/>
    <mergeCell ref="V3:V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workbookViewId="0" topLeftCell="A1">
      <selection activeCell="A1" sqref="A1"/>
    </sheetView>
  </sheetViews>
  <sheetFormatPr defaultColWidth="9.140625" defaultRowHeight="12.75"/>
  <cols>
    <col min="1" max="1" width="16.8515625" style="2" customWidth="1"/>
    <col min="2" max="2" width="7.28125" style="2" customWidth="1"/>
    <col min="3" max="3" width="7.8515625" style="2" customWidth="1"/>
    <col min="4" max="4" width="0.85546875" style="2" customWidth="1"/>
    <col min="5" max="5" width="7.28125" style="2" customWidth="1"/>
    <col min="6" max="6" width="7.7109375" style="2" customWidth="1"/>
    <col min="7" max="7" width="0.85546875" style="2" customWidth="1"/>
    <col min="8" max="8" width="7.28125" style="2" customWidth="1"/>
    <col min="9" max="9" width="7.7109375" style="2" customWidth="1"/>
    <col min="10" max="10" width="0.85546875" style="2" customWidth="1"/>
    <col min="11" max="11" width="7.28125" style="2" customWidth="1"/>
    <col min="12" max="12" width="7.8515625" style="2" customWidth="1"/>
    <col min="13" max="13" width="7.28125" style="2" customWidth="1"/>
    <col min="14" max="14" width="0.85546875" style="2" customWidth="1"/>
    <col min="15" max="15" width="7.28125" style="2" customWidth="1"/>
    <col min="16" max="16" width="7.8515625" style="2" customWidth="1"/>
    <col min="17" max="17" width="7.28125" style="2" customWidth="1"/>
    <col min="18" max="18" width="0.85546875" style="2" customWidth="1"/>
    <col min="19" max="19" width="12.8515625" style="34" bestFit="1" customWidth="1"/>
    <col min="20" max="21" width="15.28125" style="2" customWidth="1"/>
    <col min="22" max="16384" width="9.140625" style="2" customWidth="1"/>
  </cols>
  <sheetData>
    <row r="1" spans="1:19" s="1" customFormat="1" ht="12.75">
      <c r="A1" s="91" t="s">
        <v>136</v>
      </c>
      <c r="S1" s="93"/>
    </row>
    <row r="2" spans="1:19" s="50" customFormat="1" ht="11.25" customHeight="1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92"/>
    </row>
    <row r="3" spans="1:21" ht="24.75" customHeight="1">
      <c r="A3" s="44"/>
      <c r="B3" s="114" t="s">
        <v>37</v>
      </c>
      <c r="C3" s="7"/>
      <c r="D3" s="8"/>
      <c r="E3" s="113" t="s">
        <v>144</v>
      </c>
      <c r="F3" s="7"/>
      <c r="G3" s="8"/>
      <c r="H3" s="112" t="s">
        <v>145</v>
      </c>
      <c r="I3" s="7"/>
      <c r="J3" s="8"/>
      <c r="K3" s="186" t="s">
        <v>47</v>
      </c>
      <c r="L3" s="186"/>
      <c r="M3" s="186"/>
      <c r="N3" s="9"/>
      <c r="O3" s="97" t="s">
        <v>39</v>
      </c>
      <c r="P3" s="6"/>
      <c r="Q3" s="6"/>
      <c r="R3" s="9"/>
      <c r="S3" s="191" t="s">
        <v>48</v>
      </c>
      <c r="T3" s="193" t="s">
        <v>122</v>
      </c>
      <c r="U3" s="193" t="s">
        <v>123</v>
      </c>
    </row>
    <row r="4" spans="1:21" s="34" customFormat="1" ht="18.75" customHeight="1">
      <c r="A4" s="18" t="s">
        <v>3</v>
      </c>
      <c r="B4" s="79" t="s">
        <v>24</v>
      </c>
      <c r="C4" s="79" t="s">
        <v>25</v>
      </c>
      <c r="D4" s="11"/>
      <c r="E4" s="79" t="s">
        <v>24</v>
      </c>
      <c r="F4" s="79" t="s">
        <v>25</v>
      </c>
      <c r="G4" s="11"/>
      <c r="H4" s="79" t="s">
        <v>24</v>
      </c>
      <c r="I4" s="79" t="s">
        <v>25</v>
      </c>
      <c r="J4" s="11"/>
      <c r="K4" s="79" t="s">
        <v>24</v>
      </c>
      <c r="L4" s="79" t="s">
        <v>25</v>
      </c>
      <c r="M4" s="79" t="s">
        <v>26</v>
      </c>
      <c r="N4" s="11"/>
      <c r="O4" s="79" t="s">
        <v>24</v>
      </c>
      <c r="P4" s="79" t="s">
        <v>25</v>
      </c>
      <c r="Q4" s="79" t="s">
        <v>26</v>
      </c>
      <c r="R4" s="79"/>
      <c r="S4" s="192"/>
      <c r="T4" s="192"/>
      <c r="U4" s="192"/>
    </row>
    <row r="5" spans="1:19" s="34" customFormat="1" ht="7.5" customHeight="1">
      <c r="A5" s="80"/>
      <c r="B5" s="19"/>
      <c r="C5" s="19"/>
      <c r="D5" s="19"/>
      <c r="E5" s="19"/>
      <c r="F5" s="19"/>
      <c r="G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81"/>
    </row>
    <row r="6" spans="1:21" ht="12">
      <c r="A6" s="82" t="s">
        <v>4</v>
      </c>
      <c r="B6" s="52">
        <v>13</v>
      </c>
      <c r="C6" s="52">
        <v>2</v>
      </c>
      <c r="D6" s="52"/>
      <c r="E6" s="52">
        <v>85</v>
      </c>
      <c r="F6" s="52">
        <v>17</v>
      </c>
      <c r="G6" s="52"/>
      <c r="H6" s="159">
        <v>423</v>
      </c>
      <c r="I6" s="159">
        <v>58</v>
      </c>
      <c r="J6" s="15"/>
      <c r="K6" s="15">
        <v>521</v>
      </c>
      <c r="L6" s="15">
        <v>77</v>
      </c>
      <c r="M6" s="15">
        <v>598</v>
      </c>
      <c r="N6" s="15"/>
      <c r="O6" s="15">
        <v>9952</v>
      </c>
      <c r="P6" s="15">
        <v>4307</v>
      </c>
      <c r="Q6" s="15">
        <v>14259</v>
      </c>
      <c r="R6" s="15"/>
      <c r="S6" s="73">
        <v>4.193842485447787</v>
      </c>
      <c r="T6" s="40">
        <v>0.9250607941291126</v>
      </c>
      <c r="U6" s="151">
        <v>3.2841724721441876</v>
      </c>
    </row>
    <row r="7" spans="1:21" ht="12">
      <c r="A7" s="82" t="s">
        <v>5</v>
      </c>
      <c r="B7" s="52">
        <v>0</v>
      </c>
      <c r="C7" s="52">
        <v>0</v>
      </c>
      <c r="D7" s="52"/>
      <c r="E7" s="52">
        <v>1</v>
      </c>
      <c r="F7" s="52">
        <v>1</v>
      </c>
      <c r="G7" s="52"/>
      <c r="H7" s="159">
        <v>14</v>
      </c>
      <c r="I7" s="159">
        <v>8</v>
      </c>
      <c r="J7" s="15"/>
      <c r="K7" s="15">
        <v>15</v>
      </c>
      <c r="L7" s="15">
        <v>9</v>
      </c>
      <c r="M7" s="15">
        <v>24</v>
      </c>
      <c r="N7" s="15"/>
      <c r="O7" s="15">
        <v>248</v>
      </c>
      <c r="P7" s="15">
        <v>101</v>
      </c>
      <c r="Q7" s="15">
        <v>349</v>
      </c>
      <c r="R7" s="15"/>
      <c r="S7" s="73">
        <v>6.876790830945559</v>
      </c>
      <c r="T7" s="40">
        <v>1.229823212913144</v>
      </c>
      <c r="U7" s="151">
        <v>2.8150155672780652</v>
      </c>
    </row>
    <row r="8" spans="1:21" ht="12">
      <c r="A8" s="82" t="s">
        <v>6</v>
      </c>
      <c r="B8" s="52">
        <v>50</v>
      </c>
      <c r="C8" s="52">
        <v>13</v>
      </c>
      <c r="D8" s="52"/>
      <c r="E8" s="52">
        <v>317</v>
      </c>
      <c r="F8" s="52">
        <v>68</v>
      </c>
      <c r="G8" s="52"/>
      <c r="H8" s="159">
        <v>1632</v>
      </c>
      <c r="I8" s="159">
        <v>280</v>
      </c>
      <c r="J8" s="15"/>
      <c r="K8" s="15">
        <v>1999</v>
      </c>
      <c r="L8" s="15">
        <v>361</v>
      </c>
      <c r="M8" s="15">
        <v>2360</v>
      </c>
      <c r="N8" s="15"/>
      <c r="O8" s="15">
        <v>31986</v>
      </c>
      <c r="P8" s="15">
        <v>11661</v>
      </c>
      <c r="Q8" s="15">
        <v>43647</v>
      </c>
      <c r="R8" s="15"/>
      <c r="S8" s="73">
        <v>5.407015373336082</v>
      </c>
      <c r="T8" s="40">
        <v>1.5321203181876315</v>
      </c>
      <c r="U8" s="151">
        <v>4.606445329608804</v>
      </c>
    </row>
    <row r="9" spans="1:21" ht="12">
      <c r="A9" s="82" t="s">
        <v>28</v>
      </c>
      <c r="B9" s="52">
        <v>15</v>
      </c>
      <c r="C9" s="52">
        <v>1</v>
      </c>
      <c r="D9" s="52"/>
      <c r="E9" s="52">
        <v>32</v>
      </c>
      <c r="F9" s="52">
        <v>4</v>
      </c>
      <c r="G9" s="52"/>
      <c r="H9" s="159">
        <v>112</v>
      </c>
      <c r="I9" s="159">
        <v>35</v>
      </c>
      <c r="J9" s="15"/>
      <c r="K9" s="15">
        <v>159</v>
      </c>
      <c r="L9" s="15">
        <v>40</v>
      </c>
      <c r="M9" s="15">
        <v>199</v>
      </c>
      <c r="N9" s="15"/>
      <c r="O9" s="15">
        <v>2114</v>
      </c>
      <c r="P9" s="15">
        <v>831</v>
      </c>
      <c r="Q9" s="15">
        <v>2945</v>
      </c>
      <c r="R9" s="15"/>
      <c r="S9" s="73">
        <v>6.757215619694397</v>
      </c>
      <c r="T9" s="40">
        <v>1.0504534369358431</v>
      </c>
      <c r="U9" s="151">
        <v>2.9894592377843288</v>
      </c>
    </row>
    <row r="10" spans="1:21" ht="12">
      <c r="A10" s="82" t="s">
        <v>7</v>
      </c>
      <c r="B10" s="52">
        <v>22</v>
      </c>
      <c r="C10" s="52">
        <v>8</v>
      </c>
      <c r="D10" s="52"/>
      <c r="E10" s="52">
        <v>148</v>
      </c>
      <c r="F10" s="52">
        <v>49</v>
      </c>
      <c r="G10" s="52"/>
      <c r="H10" s="159">
        <v>717</v>
      </c>
      <c r="I10" s="159">
        <v>157</v>
      </c>
      <c r="J10" s="15"/>
      <c r="K10" s="15">
        <v>887</v>
      </c>
      <c r="L10" s="15">
        <v>214</v>
      </c>
      <c r="M10" s="15">
        <v>1101</v>
      </c>
      <c r="N10" s="15"/>
      <c r="O10" s="2">
        <v>13300</v>
      </c>
      <c r="P10" s="15">
        <v>5443</v>
      </c>
      <c r="Q10" s="15">
        <v>18743</v>
      </c>
      <c r="R10" s="15"/>
      <c r="S10" s="73">
        <v>5.874193032065304</v>
      </c>
      <c r="T10" s="40">
        <v>1.4017299460951445</v>
      </c>
      <c r="U10" s="151">
        <v>3.9556272453930337</v>
      </c>
    </row>
    <row r="11" spans="1:21" ht="12">
      <c r="A11" s="82" t="s">
        <v>29</v>
      </c>
      <c r="B11" s="52">
        <v>6</v>
      </c>
      <c r="C11" s="52">
        <v>0</v>
      </c>
      <c r="D11" s="52"/>
      <c r="E11" s="52">
        <v>35</v>
      </c>
      <c r="F11" s="52">
        <v>11</v>
      </c>
      <c r="G11" s="52"/>
      <c r="H11" s="159">
        <v>156</v>
      </c>
      <c r="I11" s="159">
        <v>30</v>
      </c>
      <c r="J11" s="15"/>
      <c r="K11" s="15">
        <v>197</v>
      </c>
      <c r="L11" s="15">
        <v>41</v>
      </c>
      <c r="M11" s="15">
        <v>238</v>
      </c>
      <c r="N11" s="15"/>
      <c r="O11" s="15">
        <v>3396</v>
      </c>
      <c r="P11" s="15">
        <v>1392</v>
      </c>
      <c r="Q11" s="15">
        <v>4788</v>
      </c>
      <c r="R11" s="15"/>
      <c r="S11" s="73">
        <v>4.970760233918129</v>
      </c>
      <c r="T11" s="40">
        <v>1.36986301369863</v>
      </c>
      <c r="U11" s="151">
        <v>3.9626642213133074</v>
      </c>
    </row>
    <row r="12" spans="1:21" ht="12">
      <c r="A12" s="82" t="s">
        <v>8</v>
      </c>
      <c r="B12" s="52">
        <v>1</v>
      </c>
      <c r="C12" s="84">
        <v>1</v>
      </c>
      <c r="D12" s="52"/>
      <c r="E12" s="52">
        <v>42</v>
      </c>
      <c r="F12" s="52">
        <v>4</v>
      </c>
      <c r="G12" s="52"/>
      <c r="H12" s="159">
        <v>366</v>
      </c>
      <c r="I12" s="159">
        <v>136</v>
      </c>
      <c r="J12" s="15"/>
      <c r="K12" s="15">
        <v>409</v>
      </c>
      <c r="L12" s="15">
        <v>141</v>
      </c>
      <c r="M12" s="15">
        <v>550</v>
      </c>
      <c r="N12" s="15"/>
      <c r="O12" s="15">
        <v>6504</v>
      </c>
      <c r="P12" s="15">
        <v>2460</v>
      </c>
      <c r="Q12" s="15">
        <v>8964</v>
      </c>
      <c r="R12" s="15"/>
      <c r="S12" s="73">
        <v>6.135653726015171</v>
      </c>
      <c r="T12" s="40">
        <v>2.563791801459963</v>
      </c>
      <c r="U12" s="151">
        <v>5.567238503130795</v>
      </c>
    </row>
    <row r="13" spans="1:21" ht="12">
      <c r="A13" s="82" t="s">
        <v>30</v>
      </c>
      <c r="B13" s="52">
        <v>15</v>
      </c>
      <c r="C13" s="52">
        <v>6</v>
      </c>
      <c r="D13" s="52"/>
      <c r="E13" s="52">
        <v>169</v>
      </c>
      <c r="F13" s="52">
        <v>60</v>
      </c>
      <c r="G13" s="52"/>
      <c r="H13" s="159">
        <v>807</v>
      </c>
      <c r="I13" s="159">
        <v>236</v>
      </c>
      <c r="J13" s="15"/>
      <c r="K13" s="15">
        <v>991</v>
      </c>
      <c r="L13" s="15">
        <v>302</v>
      </c>
      <c r="M13" s="15">
        <v>1293</v>
      </c>
      <c r="N13" s="15"/>
      <c r="O13" s="15">
        <v>15877</v>
      </c>
      <c r="P13" s="15">
        <v>7380</v>
      </c>
      <c r="Q13" s="15">
        <v>23257</v>
      </c>
      <c r="R13" s="15"/>
      <c r="S13" s="73">
        <v>5.559616459560562</v>
      </c>
      <c r="T13" s="40">
        <v>2.087844482229101</v>
      </c>
      <c r="U13" s="151">
        <v>5.553834849292798</v>
      </c>
    </row>
    <row r="14" spans="1:21" ht="12">
      <c r="A14" s="83" t="s">
        <v>9</v>
      </c>
      <c r="B14" s="52">
        <v>12</v>
      </c>
      <c r="C14" s="52">
        <v>5</v>
      </c>
      <c r="D14" s="52"/>
      <c r="E14" s="52">
        <v>146</v>
      </c>
      <c r="F14" s="52">
        <v>44</v>
      </c>
      <c r="G14" s="52"/>
      <c r="H14" s="159">
        <v>843</v>
      </c>
      <c r="I14" s="159">
        <v>376</v>
      </c>
      <c r="J14" s="15"/>
      <c r="K14" s="15">
        <v>1001</v>
      </c>
      <c r="L14" s="15">
        <v>425</v>
      </c>
      <c r="M14" s="15">
        <v>1426</v>
      </c>
      <c r="N14" s="15"/>
      <c r="O14" s="15">
        <v>13618</v>
      </c>
      <c r="P14" s="15">
        <v>6158</v>
      </c>
      <c r="Q14" s="15">
        <v>19776</v>
      </c>
      <c r="R14" s="15"/>
      <c r="S14" s="73">
        <v>7.210760517799352</v>
      </c>
      <c r="T14" s="40">
        <v>2.69887654059292</v>
      </c>
      <c r="U14" s="151">
        <v>5.463176598509561</v>
      </c>
    </row>
    <row r="15" spans="1:21" ht="12">
      <c r="A15" s="82" t="s">
        <v>10</v>
      </c>
      <c r="B15" s="52">
        <v>3</v>
      </c>
      <c r="C15" s="52">
        <v>0</v>
      </c>
      <c r="D15" s="52"/>
      <c r="E15" s="52">
        <v>21</v>
      </c>
      <c r="F15" s="52">
        <v>6</v>
      </c>
      <c r="G15" s="52"/>
      <c r="H15" s="159">
        <v>151</v>
      </c>
      <c r="I15" s="159">
        <v>36</v>
      </c>
      <c r="J15" s="15"/>
      <c r="K15" s="15">
        <v>175</v>
      </c>
      <c r="L15" s="15">
        <v>42</v>
      </c>
      <c r="M15" s="15">
        <v>217</v>
      </c>
      <c r="N15" s="15"/>
      <c r="O15" s="15">
        <v>2511</v>
      </c>
      <c r="P15" s="15">
        <v>1135</v>
      </c>
      <c r="Q15" s="15">
        <v>3646</v>
      </c>
      <c r="R15" s="15"/>
      <c r="S15" s="73">
        <v>5.951727921009326</v>
      </c>
      <c r="T15" s="40">
        <v>1.6541147056133183</v>
      </c>
      <c r="U15" s="151">
        <v>4.201051299837074</v>
      </c>
    </row>
    <row r="16" spans="1:21" ht="12">
      <c r="A16" s="82" t="s">
        <v>11</v>
      </c>
      <c r="B16" s="52">
        <v>8</v>
      </c>
      <c r="C16" s="52">
        <v>3</v>
      </c>
      <c r="D16" s="52"/>
      <c r="E16" s="52">
        <v>72</v>
      </c>
      <c r="F16" s="52">
        <v>16</v>
      </c>
      <c r="G16" s="52"/>
      <c r="H16" s="159">
        <v>328</v>
      </c>
      <c r="I16" s="159">
        <v>105</v>
      </c>
      <c r="J16" s="15"/>
      <c r="K16" s="15">
        <v>408</v>
      </c>
      <c r="L16" s="15">
        <v>124</v>
      </c>
      <c r="M16" s="15">
        <v>532</v>
      </c>
      <c r="N16" s="15"/>
      <c r="O16" s="15">
        <v>5194</v>
      </c>
      <c r="P16" s="15">
        <v>2173</v>
      </c>
      <c r="Q16" s="15">
        <v>7367</v>
      </c>
      <c r="R16" s="15"/>
      <c r="S16" s="73">
        <v>7.221392697163025</v>
      </c>
      <c r="T16" s="40">
        <v>2.1999561662869125</v>
      </c>
      <c r="U16" s="151">
        <v>4.818783772204376</v>
      </c>
    </row>
    <row r="17" spans="1:21" ht="12">
      <c r="A17" s="82" t="s">
        <v>12</v>
      </c>
      <c r="B17" s="52">
        <v>4</v>
      </c>
      <c r="C17" s="52">
        <v>1</v>
      </c>
      <c r="D17" s="52"/>
      <c r="E17" s="52">
        <v>80</v>
      </c>
      <c r="F17" s="52">
        <v>22</v>
      </c>
      <c r="G17" s="52"/>
      <c r="H17" s="159">
        <v>930</v>
      </c>
      <c r="I17" s="159">
        <v>250</v>
      </c>
      <c r="J17" s="15"/>
      <c r="K17" s="15">
        <v>1014</v>
      </c>
      <c r="L17" s="15">
        <v>273</v>
      </c>
      <c r="M17" s="15">
        <v>1287</v>
      </c>
      <c r="N17" s="15"/>
      <c r="O17" s="15">
        <v>21065</v>
      </c>
      <c r="P17" s="15">
        <v>7702</v>
      </c>
      <c r="Q17" s="15">
        <v>28767</v>
      </c>
      <c r="R17" s="15"/>
      <c r="S17" s="73">
        <v>4.4738763166127855</v>
      </c>
      <c r="T17" s="40">
        <v>1.44447200451636</v>
      </c>
      <c r="U17" s="151">
        <v>5.422847101235905</v>
      </c>
    </row>
    <row r="18" spans="1:21" ht="12">
      <c r="A18" s="82" t="s">
        <v>13</v>
      </c>
      <c r="B18" s="52">
        <v>1</v>
      </c>
      <c r="C18" s="52">
        <v>0</v>
      </c>
      <c r="D18" s="52"/>
      <c r="E18" s="52">
        <v>24</v>
      </c>
      <c r="F18" s="52">
        <v>10</v>
      </c>
      <c r="G18" s="52"/>
      <c r="H18" s="159">
        <v>221</v>
      </c>
      <c r="I18" s="159">
        <v>56</v>
      </c>
      <c r="J18" s="15"/>
      <c r="K18" s="15">
        <v>246</v>
      </c>
      <c r="L18" s="15">
        <v>66</v>
      </c>
      <c r="M18" s="15">
        <v>312</v>
      </c>
      <c r="N18" s="15"/>
      <c r="O18" s="15">
        <v>3118</v>
      </c>
      <c r="P18" s="15">
        <v>1289</v>
      </c>
      <c r="Q18" s="15">
        <v>4407</v>
      </c>
      <c r="R18" s="15"/>
      <c r="S18" s="73">
        <v>7.079646017699115</v>
      </c>
      <c r="T18" s="40">
        <v>1.4518042856145739</v>
      </c>
      <c r="U18" s="151">
        <v>3.376217242380528</v>
      </c>
    </row>
    <row r="19" spans="1:21" ht="12">
      <c r="A19" s="82" t="s">
        <v>14</v>
      </c>
      <c r="B19" s="52">
        <v>0</v>
      </c>
      <c r="C19" s="52">
        <v>0</v>
      </c>
      <c r="D19" s="52"/>
      <c r="E19" s="52">
        <v>8</v>
      </c>
      <c r="F19" s="52">
        <v>1</v>
      </c>
      <c r="G19" s="52"/>
      <c r="H19" s="159">
        <v>23</v>
      </c>
      <c r="I19" s="159">
        <v>4</v>
      </c>
      <c r="J19" s="15"/>
      <c r="K19" s="15">
        <v>31</v>
      </c>
      <c r="L19" s="15">
        <v>5</v>
      </c>
      <c r="M19" s="15">
        <v>36</v>
      </c>
      <c r="N19" s="15"/>
      <c r="O19" s="15">
        <v>423</v>
      </c>
      <c r="P19" s="15">
        <v>125</v>
      </c>
      <c r="Q19" s="15">
        <v>548</v>
      </c>
      <c r="R19" s="15"/>
      <c r="S19" s="73">
        <v>6.569343065693431</v>
      </c>
      <c r="T19" s="40">
        <v>0.6767553341479462</v>
      </c>
      <c r="U19" s="151">
        <v>1.7076598516080983</v>
      </c>
    </row>
    <row r="20" spans="1:21" ht="12">
      <c r="A20" s="82" t="s">
        <v>15</v>
      </c>
      <c r="B20" s="52">
        <v>4</v>
      </c>
      <c r="C20" s="52">
        <v>0</v>
      </c>
      <c r="D20" s="52"/>
      <c r="E20" s="52">
        <v>50</v>
      </c>
      <c r="F20" s="52">
        <v>9</v>
      </c>
      <c r="G20" s="52"/>
      <c r="H20" s="159">
        <v>515</v>
      </c>
      <c r="I20" s="159">
        <v>67</v>
      </c>
      <c r="J20" s="15"/>
      <c r="K20" s="15">
        <v>569</v>
      </c>
      <c r="L20" s="15">
        <v>76</v>
      </c>
      <c r="M20" s="15">
        <v>645</v>
      </c>
      <c r="N20" s="15"/>
      <c r="O20" s="15">
        <v>8468</v>
      </c>
      <c r="P20" s="15">
        <v>2246</v>
      </c>
      <c r="Q20" s="15">
        <v>10714</v>
      </c>
      <c r="R20" s="15"/>
      <c r="S20" s="73">
        <v>6.020160537614337</v>
      </c>
      <c r="T20" s="40">
        <v>0.5179932379797461</v>
      </c>
      <c r="U20" s="151">
        <v>1.8501349265376936</v>
      </c>
    </row>
    <row r="21" spans="1:21" ht="12">
      <c r="A21" s="14" t="s">
        <v>16</v>
      </c>
      <c r="B21" s="52">
        <v>15</v>
      </c>
      <c r="C21" s="52">
        <v>1</v>
      </c>
      <c r="D21" s="52"/>
      <c r="E21" s="52">
        <v>74</v>
      </c>
      <c r="F21" s="52">
        <v>14</v>
      </c>
      <c r="G21" s="52"/>
      <c r="H21" s="159">
        <v>637</v>
      </c>
      <c r="I21" s="159">
        <v>64</v>
      </c>
      <c r="J21" s="15"/>
      <c r="K21" s="15">
        <v>726</v>
      </c>
      <c r="L21" s="15">
        <v>79</v>
      </c>
      <c r="M21" s="15">
        <v>805</v>
      </c>
      <c r="N21" s="15"/>
      <c r="O21" s="15">
        <v>9333</v>
      </c>
      <c r="P21" s="15">
        <v>2829</v>
      </c>
      <c r="Q21" s="15">
        <v>12162</v>
      </c>
      <c r="R21" s="15"/>
      <c r="S21" s="73">
        <v>6.618977141917448</v>
      </c>
      <c r="T21" s="40">
        <v>1.0202659028402683</v>
      </c>
      <c r="U21" s="151">
        <v>2.9870922835168603</v>
      </c>
    </row>
    <row r="22" spans="1:21" ht="12">
      <c r="A22" s="82" t="s">
        <v>17</v>
      </c>
      <c r="B22" s="84">
        <v>0</v>
      </c>
      <c r="C22" s="52">
        <v>0</v>
      </c>
      <c r="D22" s="52"/>
      <c r="E22" s="52">
        <v>6</v>
      </c>
      <c r="F22" s="52">
        <v>0</v>
      </c>
      <c r="G22" s="52"/>
      <c r="H22" s="159">
        <v>40</v>
      </c>
      <c r="I22" s="159">
        <v>3</v>
      </c>
      <c r="J22" s="15"/>
      <c r="K22" s="15">
        <v>46</v>
      </c>
      <c r="L22" s="15">
        <v>3</v>
      </c>
      <c r="M22" s="15">
        <v>49</v>
      </c>
      <c r="N22" s="15"/>
      <c r="O22" s="15">
        <v>701</v>
      </c>
      <c r="P22" s="15">
        <v>219</v>
      </c>
      <c r="Q22" s="15">
        <v>920</v>
      </c>
      <c r="R22" s="15"/>
      <c r="S22" s="73">
        <v>5.326086956521739</v>
      </c>
      <c r="T22" s="40">
        <v>0.4567316654859998</v>
      </c>
      <c r="U22" s="151">
        <v>1.5485973411256957</v>
      </c>
    </row>
    <row r="23" spans="1:21" ht="12">
      <c r="A23" s="82" t="s">
        <v>18</v>
      </c>
      <c r="B23" s="52">
        <v>1</v>
      </c>
      <c r="C23" s="52">
        <v>0</v>
      </c>
      <c r="D23" s="52"/>
      <c r="E23" s="52">
        <v>17</v>
      </c>
      <c r="F23" s="52">
        <v>5</v>
      </c>
      <c r="G23" s="52"/>
      <c r="H23" s="159">
        <v>131</v>
      </c>
      <c r="I23" s="159">
        <v>39</v>
      </c>
      <c r="J23" s="15"/>
      <c r="K23" s="15">
        <v>149</v>
      </c>
      <c r="L23" s="15">
        <v>44</v>
      </c>
      <c r="M23" s="15">
        <v>193</v>
      </c>
      <c r="N23" s="15"/>
      <c r="O23" s="15">
        <v>2754</v>
      </c>
      <c r="P23" s="15">
        <v>930</v>
      </c>
      <c r="Q23" s="15">
        <v>3684</v>
      </c>
      <c r="R23" s="15"/>
      <c r="S23" s="73">
        <v>5.238870792616721</v>
      </c>
      <c r="T23" s="40">
        <v>0.5039388171276532</v>
      </c>
      <c r="U23" s="151">
        <v>1.8379427413983631</v>
      </c>
    </row>
    <row r="24" spans="1:21" ht="12">
      <c r="A24" s="82" t="s">
        <v>19</v>
      </c>
      <c r="B24" s="52">
        <v>7</v>
      </c>
      <c r="C24" s="52">
        <v>1</v>
      </c>
      <c r="D24" s="52"/>
      <c r="E24" s="52">
        <v>137</v>
      </c>
      <c r="F24" s="52">
        <v>31</v>
      </c>
      <c r="G24" s="52"/>
      <c r="H24" s="159">
        <v>1047</v>
      </c>
      <c r="I24" s="159">
        <v>273</v>
      </c>
      <c r="J24" s="15"/>
      <c r="K24" s="15">
        <v>1191</v>
      </c>
      <c r="L24" s="15">
        <v>305</v>
      </c>
      <c r="M24" s="15">
        <v>1496</v>
      </c>
      <c r="N24" s="15"/>
      <c r="O24" s="15">
        <v>10761</v>
      </c>
      <c r="P24" s="15">
        <v>3225</v>
      </c>
      <c r="Q24" s="15">
        <v>13986</v>
      </c>
      <c r="R24" s="15"/>
      <c r="S24" s="73">
        <v>10.696410696410696</v>
      </c>
      <c r="T24" s="40">
        <v>1.4923794873636558</v>
      </c>
      <c r="U24" s="151">
        <v>2.7876039521551013</v>
      </c>
    </row>
    <row r="25" spans="1:21" ht="12">
      <c r="A25" s="82" t="s">
        <v>20</v>
      </c>
      <c r="B25" s="52">
        <v>2</v>
      </c>
      <c r="C25" s="84">
        <v>2</v>
      </c>
      <c r="D25" s="52"/>
      <c r="E25" s="52">
        <v>27</v>
      </c>
      <c r="F25" s="52">
        <v>4</v>
      </c>
      <c r="G25" s="52"/>
      <c r="H25" s="159">
        <v>186</v>
      </c>
      <c r="I25" s="159">
        <v>32</v>
      </c>
      <c r="J25" s="15"/>
      <c r="K25" s="15">
        <v>215</v>
      </c>
      <c r="L25" s="15">
        <v>38</v>
      </c>
      <c r="M25" s="15">
        <v>253</v>
      </c>
      <c r="N25" s="15"/>
      <c r="O25" s="15">
        <v>3139</v>
      </c>
      <c r="P25" s="15">
        <v>1258</v>
      </c>
      <c r="Q25" s="15">
        <v>4397</v>
      </c>
      <c r="R25" s="15"/>
      <c r="S25" s="73">
        <v>5.753923129406414</v>
      </c>
      <c r="T25" s="40">
        <v>0.9525136194388076</v>
      </c>
      <c r="U25" s="151">
        <v>2.6557112286998006</v>
      </c>
    </row>
    <row r="26" spans="1:21" s="24" customFormat="1" ht="15" customHeight="1">
      <c r="A26" s="107" t="s">
        <v>135</v>
      </c>
      <c r="B26" s="130">
        <v>179</v>
      </c>
      <c r="C26" s="130">
        <v>44</v>
      </c>
      <c r="D26" s="130"/>
      <c r="E26" s="130">
        <v>1491</v>
      </c>
      <c r="F26" s="130">
        <v>376</v>
      </c>
      <c r="G26" s="130"/>
      <c r="H26" s="160">
        <v>9279</v>
      </c>
      <c r="I26" s="160">
        <v>2245</v>
      </c>
      <c r="J26" s="130"/>
      <c r="K26" s="66">
        <v>10949</v>
      </c>
      <c r="L26" s="66">
        <v>2665</v>
      </c>
      <c r="M26" s="66">
        <v>13614</v>
      </c>
      <c r="N26" s="130"/>
      <c r="O26" s="130">
        <v>164462</v>
      </c>
      <c r="P26" s="130">
        <v>62864</v>
      </c>
      <c r="Q26" s="130">
        <v>227326</v>
      </c>
      <c r="R26" s="130"/>
      <c r="S26" s="108">
        <v>5.98875623553839</v>
      </c>
      <c r="T26" s="77">
        <v>1.3557410014856988</v>
      </c>
      <c r="U26" s="152">
        <v>3.8692660372052825</v>
      </c>
    </row>
    <row r="27" spans="1:21" s="24" customFormat="1" ht="12">
      <c r="A27" s="69"/>
      <c r="B27" s="176"/>
      <c r="C27" s="176"/>
      <c r="D27" s="176"/>
      <c r="E27" s="176"/>
      <c r="F27" s="176"/>
      <c r="G27" s="176"/>
      <c r="H27" s="177"/>
      <c r="I27" s="177"/>
      <c r="J27" s="176"/>
      <c r="K27" s="60"/>
      <c r="L27" s="60"/>
      <c r="M27" s="60"/>
      <c r="N27" s="176"/>
      <c r="O27" s="176"/>
      <c r="P27" s="176"/>
      <c r="Q27" s="176"/>
      <c r="R27" s="176"/>
      <c r="S27" s="137"/>
      <c r="T27" s="175"/>
      <c r="U27" s="178"/>
    </row>
    <row r="28" spans="1:12" ht="12">
      <c r="A28" s="168" t="s">
        <v>127</v>
      </c>
      <c r="K28" s="15"/>
      <c r="L28" s="15"/>
    </row>
    <row r="29" spans="1:2" ht="12">
      <c r="A29" s="5"/>
      <c r="B29" s="5"/>
    </row>
    <row r="30" spans="1:2" ht="12">
      <c r="A30" s="5"/>
      <c r="B30" s="5"/>
    </row>
  </sheetData>
  <mergeCells count="4">
    <mergeCell ref="K3:M3"/>
    <mergeCell ref="S3:S4"/>
    <mergeCell ref="T3:T4"/>
    <mergeCell ref="U3:U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workbookViewId="0" topLeftCell="A1">
      <selection activeCell="A1" sqref="A1"/>
    </sheetView>
  </sheetViews>
  <sheetFormatPr defaultColWidth="9.140625" defaultRowHeight="12.75"/>
  <cols>
    <col min="1" max="1" width="16.28125" style="2" customWidth="1"/>
    <col min="2" max="2" width="7.140625" style="2" customWidth="1"/>
    <col min="3" max="3" width="8.00390625" style="2" bestFit="1" customWidth="1"/>
    <col min="4" max="4" width="0.85546875" style="2" customWidth="1"/>
    <col min="5" max="5" width="7.140625" style="2" customWidth="1"/>
    <col min="6" max="6" width="8.00390625" style="2" bestFit="1" customWidth="1"/>
    <col min="7" max="7" width="0.85546875" style="2" customWidth="1"/>
    <col min="8" max="8" width="7.140625" style="2" customWidth="1"/>
    <col min="9" max="9" width="8.00390625" style="2" bestFit="1" customWidth="1"/>
    <col min="10" max="10" width="0.85546875" style="2" customWidth="1"/>
    <col min="11" max="11" width="7.140625" style="2" customWidth="1"/>
    <col min="12" max="12" width="8.00390625" style="2" bestFit="1" customWidth="1"/>
    <col min="13" max="13" width="0.85546875" style="2" customWidth="1"/>
    <col min="14" max="14" width="7.140625" style="2" customWidth="1"/>
    <col min="15" max="15" width="8.00390625" style="2" bestFit="1" customWidth="1"/>
    <col min="16" max="16" width="7.140625" style="2" customWidth="1"/>
    <col min="17" max="17" width="0.85546875" style="2" customWidth="1"/>
    <col min="18" max="18" width="7.140625" style="2" customWidth="1"/>
    <col min="19" max="19" width="8.00390625" style="2" bestFit="1" customWidth="1"/>
    <col min="20" max="20" width="7.140625" style="2" customWidth="1"/>
    <col min="21" max="21" width="0.85546875" style="2" customWidth="1"/>
    <col min="22" max="22" width="14.140625" style="21" customWidth="1"/>
    <col min="23" max="16384" width="9.140625" style="2" customWidth="1"/>
  </cols>
  <sheetData>
    <row r="1" spans="1:4" ht="12.75">
      <c r="A1" s="91" t="s">
        <v>137</v>
      </c>
      <c r="B1" s="96"/>
      <c r="C1" s="96"/>
      <c r="D1" s="96"/>
    </row>
    <row r="2" spans="1:22" ht="12">
      <c r="A2" s="16"/>
      <c r="B2" s="14"/>
      <c r="C2" s="14"/>
      <c r="D2" s="14"/>
      <c r="T2" s="5"/>
      <c r="U2" s="5"/>
      <c r="V2" s="42"/>
    </row>
    <row r="3" spans="1:22" ht="24.75" customHeight="1">
      <c r="A3" s="44"/>
      <c r="B3" s="97" t="s">
        <v>40</v>
      </c>
      <c r="C3" s="7"/>
      <c r="D3" s="8"/>
      <c r="E3" s="115" t="s">
        <v>147</v>
      </c>
      <c r="F3" s="7"/>
      <c r="G3" s="8"/>
      <c r="H3" s="115" t="s">
        <v>144</v>
      </c>
      <c r="I3" s="7"/>
      <c r="J3" s="8"/>
      <c r="K3" s="114" t="s">
        <v>145</v>
      </c>
      <c r="L3" s="7"/>
      <c r="M3" s="8"/>
      <c r="N3" s="186" t="s">
        <v>49</v>
      </c>
      <c r="O3" s="190"/>
      <c r="P3" s="190"/>
      <c r="Q3" s="9"/>
      <c r="R3" s="186" t="s">
        <v>42</v>
      </c>
      <c r="S3" s="190"/>
      <c r="T3" s="190"/>
      <c r="U3" s="98"/>
      <c r="V3" s="193" t="s">
        <v>50</v>
      </c>
    </row>
    <row r="4" spans="1:22" ht="18.75" customHeight="1">
      <c r="A4" s="18" t="s">
        <v>3</v>
      </c>
      <c r="B4" s="79" t="s">
        <v>24</v>
      </c>
      <c r="C4" s="79" t="s">
        <v>25</v>
      </c>
      <c r="D4" s="11"/>
      <c r="E4" s="79" t="s">
        <v>24</v>
      </c>
      <c r="F4" s="79" t="s">
        <v>25</v>
      </c>
      <c r="G4" s="11"/>
      <c r="H4" s="79" t="s">
        <v>24</v>
      </c>
      <c r="I4" s="79" t="s">
        <v>25</v>
      </c>
      <c r="J4" s="11"/>
      <c r="K4" s="79" t="s">
        <v>24</v>
      </c>
      <c r="L4" s="79" t="s">
        <v>25</v>
      </c>
      <c r="M4" s="11"/>
      <c r="N4" s="79" t="s">
        <v>24</v>
      </c>
      <c r="O4" s="79" t="s">
        <v>25</v>
      </c>
      <c r="P4" s="79" t="s">
        <v>26</v>
      </c>
      <c r="Q4" s="11"/>
      <c r="R4" s="79" t="s">
        <v>24</v>
      </c>
      <c r="S4" s="79" t="s">
        <v>25</v>
      </c>
      <c r="T4" s="79" t="s">
        <v>26</v>
      </c>
      <c r="U4" s="79"/>
      <c r="V4" s="192"/>
    </row>
    <row r="5" spans="1:22" ht="7.5" customHeight="1">
      <c r="A5" s="6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99"/>
    </row>
    <row r="6" spans="1:23" ht="12">
      <c r="A6" s="82" t="s">
        <v>4</v>
      </c>
      <c r="B6" s="52">
        <v>0</v>
      </c>
      <c r="C6" s="52">
        <v>0</v>
      </c>
      <c r="D6" s="52"/>
      <c r="E6" s="2">
        <v>0</v>
      </c>
      <c r="F6" s="2">
        <v>1</v>
      </c>
      <c r="G6" s="52"/>
      <c r="H6" s="2">
        <v>1</v>
      </c>
      <c r="I6" s="2">
        <v>1</v>
      </c>
      <c r="J6" s="52"/>
      <c r="K6" s="52">
        <v>2</v>
      </c>
      <c r="L6" s="52">
        <v>0</v>
      </c>
      <c r="M6" s="52"/>
      <c r="N6" s="52">
        <v>3</v>
      </c>
      <c r="O6" s="52">
        <v>2</v>
      </c>
      <c r="P6" s="164">
        <v>5</v>
      </c>
      <c r="Q6" s="15"/>
      <c r="R6" s="2">
        <v>29</v>
      </c>
      <c r="S6" s="2">
        <v>32</v>
      </c>
      <c r="T6" s="2">
        <v>61</v>
      </c>
      <c r="U6" s="15"/>
      <c r="V6" s="40">
        <v>8.19672131147541</v>
      </c>
      <c r="W6" s="40"/>
    </row>
    <row r="7" spans="1:23" ht="12">
      <c r="A7" s="82" t="s">
        <v>5</v>
      </c>
      <c r="B7" s="52">
        <v>0</v>
      </c>
      <c r="C7" s="52">
        <v>0</v>
      </c>
      <c r="D7" s="52"/>
      <c r="E7" s="2">
        <v>0</v>
      </c>
      <c r="F7" s="2">
        <v>0</v>
      </c>
      <c r="G7" s="52"/>
      <c r="H7" s="2">
        <v>0</v>
      </c>
      <c r="I7" s="2">
        <v>0</v>
      </c>
      <c r="J7" s="52"/>
      <c r="K7" s="52">
        <v>0</v>
      </c>
      <c r="L7" s="52">
        <v>0</v>
      </c>
      <c r="M7" s="52"/>
      <c r="N7" s="52">
        <v>0</v>
      </c>
      <c r="O7" s="52">
        <v>0</v>
      </c>
      <c r="P7" s="164">
        <v>0</v>
      </c>
      <c r="Q7" s="52"/>
      <c r="R7" s="2">
        <v>1</v>
      </c>
      <c r="S7" s="2">
        <v>1</v>
      </c>
      <c r="T7" s="2">
        <v>2</v>
      </c>
      <c r="U7" s="15"/>
      <c r="V7" s="40">
        <v>0</v>
      </c>
      <c r="W7" s="40"/>
    </row>
    <row r="8" spans="1:23" ht="12">
      <c r="A8" s="82" t="s">
        <v>6</v>
      </c>
      <c r="B8" s="52">
        <v>1</v>
      </c>
      <c r="C8" s="52">
        <v>0</v>
      </c>
      <c r="D8" s="52"/>
      <c r="E8" s="2">
        <v>1</v>
      </c>
      <c r="F8" s="2">
        <v>0</v>
      </c>
      <c r="G8" s="52"/>
      <c r="H8" s="2">
        <v>1</v>
      </c>
      <c r="I8" s="2">
        <v>1</v>
      </c>
      <c r="J8" s="52"/>
      <c r="K8" s="52">
        <v>0</v>
      </c>
      <c r="L8" s="52">
        <v>3</v>
      </c>
      <c r="M8" s="52"/>
      <c r="N8" s="52">
        <v>3</v>
      </c>
      <c r="O8" s="52">
        <v>4</v>
      </c>
      <c r="P8" s="164">
        <v>7</v>
      </c>
      <c r="Q8" s="15"/>
      <c r="R8" s="2">
        <v>47</v>
      </c>
      <c r="S8" s="2">
        <v>45</v>
      </c>
      <c r="T8" s="2">
        <v>92</v>
      </c>
      <c r="U8" s="15"/>
      <c r="V8" s="40">
        <v>7.608695652173914</v>
      </c>
      <c r="W8" s="40"/>
    </row>
    <row r="9" spans="1:23" ht="12">
      <c r="A9" s="82" t="s">
        <v>28</v>
      </c>
      <c r="B9" s="52">
        <v>2</v>
      </c>
      <c r="C9" s="52">
        <v>0</v>
      </c>
      <c r="D9" s="52"/>
      <c r="E9" s="2">
        <v>0</v>
      </c>
      <c r="F9" s="2">
        <v>0</v>
      </c>
      <c r="G9" s="52"/>
      <c r="H9" s="2">
        <v>0</v>
      </c>
      <c r="I9" s="2">
        <v>0</v>
      </c>
      <c r="J9" s="52"/>
      <c r="K9" s="52">
        <v>1</v>
      </c>
      <c r="L9" s="52">
        <v>0</v>
      </c>
      <c r="M9" s="52"/>
      <c r="N9" s="52">
        <v>3</v>
      </c>
      <c r="O9" s="52">
        <v>0</v>
      </c>
      <c r="P9" s="164">
        <v>3</v>
      </c>
      <c r="Q9" s="15"/>
      <c r="R9" s="2">
        <v>9</v>
      </c>
      <c r="S9" s="2">
        <v>8</v>
      </c>
      <c r="T9" s="2">
        <v>17</v>
      </c>
      <c r="U9" s="15"/>
      <c r="V9" s="40">
        <v>17.647058823529413</v>
      </c>
      <c r="W9" s="40"/>
    </row>
    <row r="10" spans="1:23" ht="12">
      <c r="A10" s="82" t="s">
        <v>7</v>
      </c>
      <c r="B10" s="52">
        <v>0</v>
      </c>
      <c r="C10" s="52">
        <v>1</v>
      </c>
      <c r="D10" s="52"/>
      <c r="E10" s="2">
        <v>0</v>
      </c>
      <c r="F10" s="2">
        <v>0</v>
      </c>
      <c r="G10" s="52"/>
      <c r="H10" s="2">
        <v>2</v>
      </c>
      <c r="I10" s="2">
        <v>0</v>
      </c>
      <c r="J10" s="52"/>
      <c r="K10" s="52">
        <v>5</v>
      </c>
      <c r="L10" s="52">
        <v>1</v>
      </c>
      <c r="M10" s="52"/>
      <c r="N10" s="52">
        <v>7</v>
      </c>
      <c r="O10" s="52">
        <v>2</v>
      </c>
      <c r="P10" s="164">
        <v>9</v>
      </c>
      <c r="Q10" s="15"/>
      <c r="R10" s="2">
        <v>40</v>
      </c>
      <c r="S10" s="2">
        <v>30</v>
      </c>
      <c r="T10" s="2">
        <v>70</v>
      </c>
      <c r="U10" s="15"/>
      <c r="V10" s="40">
        <v>12.857142857142856</v>
      </c>
      <c r="W10" s="40"/>
    </row>
    <row r="11" spans="1:23" ht="12">
      <c r="A11" s="82" t="s">
        <v>29</v>
      </c>
      <c r="B11" s="52">
        <v>0</v>
      </c>
      <c r="C11" s="52">
        <v>1</v>
      </c>
      <c r="D11" s="52"/>
      <c r="E11" s="2">
        <v>0</v>
      </c>
      <c r="F11" s="2">
        <v>1</v>
      </c>
      <c r="G11" s="52"/>
      <c r="H11" s="2">
        <v>0</v>
      </c>
      <c r="I11" s="2">
        <v>0</v>
      </c>
      <c r="J11" s="52"/>
      <c r="K11" s="52">
        <v>0</v>
      </c>
      <c r="L11" s="52">
        <v>0</v>
      </c>
      <c r="M11" s="52"/>
      <c r="N11" s="52">
        <v>0</v>
      </c>
      <c r="O11" s="52">
        <v>2</v>
      </c>
      <c r="P11" s="164">
        <v>2</v>
      </c>
      <c r="Q11" s="15"/>
      <c r="R11" s="2">
        <v>8</v>
      </c>
      <c r="S11" s="2">
        <v>9</v>
      </c>
      <c r="T11" s="2">
        <v>17</v>
      </c>
      <c r="U11" s="15"/>
      <c r="V11" s="40">
        <v>11.76470588235294</v>
      </c>
      <c r="W11" s="40"/>
    </row>
    <row r="12" spans="1:23" ht="12">
      <c r="A12" s="82" t="s">
        <v>8</v>
      </c>
      <c r="B12" s="52">
        <v>1</v>
      </c>
      <c r="C12" s="52">
        <v>0</v>
      </c>
      <c r="D12" s="52"/>
      <c r="E12" s="2">
        <v>0</v>
      </c>
      <c r="F12" s="2">
        <v>0</v>
      </c>
      <c r="G12" s="52"/>
      <c r="H12" s="2">
        <v>0</v>
      </c>
      <c r="I12" s="2">
        <v>0</v>
      </c>
      <c r="J12" s="52"/>
      <c r="K12" s="52">
        <v>0</v>
      </c>
      <c r="L12" s="52">
        <v>0</v>
      </c>
      <c r="M12" s="52"/>
      <c r="N12" s="52">
        <v>1</v>
      </c>
      <c r="O12" s="52">
        <v>0</v>
      </c>
      <c r="P12" s="164">
        <v>1</v>
      </c>
      <c r="Q12" s="15"/>
      <c r="R12" s="2">
        <v>3</v>
      </c>
      <c r="S12" s="2">
        <v>4</v>
      </c>
      <c r="T12" s="2">
        <v>7</v>
      </c>
      <c r="U12" s="15"/>
      <c r="V12" s="40">
        <v>14.285714285714285</v>
      </c>
      <c r="W12" s="40"/>
    </row>
    <row r="13" spans="1:23" ht="12">
      <c r="A13" s="82" t="s">
        <v>30</v>
      </c>
      <c r="B13" s="52">
        <v>4</v>
      </c>
      <c r="C13" s="52">
        <v>2</v>
      </c>
      <c r="D13" s="52"/>
      <c r="E13" s="2">
        <v>1</v>
      </c>
      <c r="F13" s="2">
        <v>0</v>
      </c>
      <c r="G13" s="52"/>
      <c r="H13" s="2">
        <v>0</v>
      </c>
      <c r="I13" s="2">
        <v>0</v>
      </c>
      <c r="J13" s="52"/>
      <c r="K13" s="52">
        <v>2</v>
      </c>
      <c r="L13" s="52">
        <v>4</v>
      </c>
      <c r="M13" s="52"/>
      <c r="N13" s="52">
        <v>7</v>
      </c>
      <c r="O13" s="52">
        <v>6</v>
      </c>
      <c r="P13" s="164">
        <v>13</v>
      </c>
      <c r="Q13" s="15"/>
      <c r="R13" s="2">
        <v>50</v>
      </c>
      <c r="S13" s="2">
        <v>38</v>
      </c>
      <c r="T13" s="2">
        <v>88</v>
      </c>
      <c r="U13" s="15"/>
      <c r="V13" s="40">
        <v>14.772727272727273</v>
      </c>
      <c r="W13" s="40"/>
    </row>
    <row r="14" spans="1:23" ht="12">
      <c r="A14" s="83" t="s">
        <v>9</v>
      </c>
      <c r="B14" s="52">
        <v>0</v>
      </c>
      <c r="C14" s="52">
        <v>0</v>
      </c>
      <c r="D14" s="52"/>
      <c r="E14" s="2">
        <v>3</v>
      </c>
      <c r="F14" s="2">
        <v>1</v>
      </c>
      <c r="G14" s="52"/>
      <c r="H14" s="2">
        <v>1</v>
      </c>
      <c r="I14" s="2">
        <v>1</v>
      </c>
      <c r="J14" s="52"/>
      <c r="K14" s="52">
        <v>0</v>
      </c>
      <c r="L14" s="52">
        <v>2</v>
      </c>
      <c r="M14" s="52"/>
      <c r="N14" s="52">
        <v>4</v>
      </c>
      <c r="O14" s="52">
        <v>4</v>
      </c>
      <c r="P14" s="164">
        <v>8</v>
      </c>
      <c r="Q14" s="15"/>
      <c r="R14" s="2">
        <v>27</v>
      </c>
      <c r="S14" s="2">
        <v>23</v>
      </c>
      <c r="T14" s="2">
        <v>50</v>
      </c>
      <c r="U14" s="15"/>
      <c r="V14" s="40">
        <v>16</v>
      </c>
      <c r="W14" s="40"/>
    </row>
    <row r="15" spans="1:23" ht="12">
      <c r="A15" s="82" t="s">
        <v>10</v>
      </c>
      <c r="B15" s="52">
        <v>0</v>
      </c>
      <c r="C15" s="52">
        <v>0</v>
      </c>
      <c r="D15" s="52"/>
      <c r="E15" s="2">
        <v>0</v>
      </c>
      <c r="F15" s="2">
        <v>0</v>
      </c>
      <c r="G15" s="52"/>
      <c r="H15" s="2">
        <v>0</v>
      </c>
      <c r="I15" s="2">
        <v>0</v>
      </c>
      <c r="J15" s="52"/>
      <c r="K15" s="52">
        <v>1</v>
      </c>
      <c r="L15" s="52">
        <v>2</v>
      </c>
      <c r="M15" s="52"/>
      <c r="N15" s="52">
        <v>1</v>
      </c>
      <c r="O15" s="52">
        <v>2</v>
      </c>
      <c r="P15" s="164">
        <v>3</v>
      </c>
      <c r="Q15" s="15"/>
      <c r="R15" s="2">
        <v>8</v>
      </c>
      <c r="S15" s="2">
        <v>8</v>
      </c>
      <c r="T15" s="2">
        <v>16</v>
      </c>
      <c r="U15" s="15"/>
      <c r="V15" s="40">
        <v>18.75</v>
      </c>
      <c r="W15" s="40"/>
    </row>
    <row r="16" spans="1:23" ht="12">
      <c r="A16" s="82" t="s">
        <v>11</v>
      </c>
      <c r="B16" s="52">
        <v>0</v>
      </c>
      <c r="C16" s="52">
        <v>1</v>
      </c>
      <c r="D16" s="52"/>
      <c r="E16" s="2">
        <v>0</v>
      </c>
      <c r="F16" s="2">
        <v>0</v>
      </c>
      <c r="G16" s="52"/>
      <c r="H16" s="2">
        <v>0</v>
      </c>
      <c r="I16" s="2">
        <v>0</v>
      </c>
      <c r="J16" s="52"/>
      <c r="K16" s="52">
        <v>2</v>
      </c>
      <c r="L16" s="52">
        <v>0</v>
      </c>
      <c r="M16" s="52"/>
      <c r="N16" s="52">
        <v>2</v>
      </c>
      <c r="O16" s="52">
        <v>1</v>
      </c>
      <c r="P16" s="164">
        <v>3</v>
      </c>
      <c r="Q16" s="15"/>
      <c r="R16" s="2">
        <v>12</v>
      </c>
      <c r="S16" s="2">
        <v>15</v>
      </c>
      <c r="T16" s="2">
        <v>27</v>
      </c>
      <c r="U16" s="15"/>
      <c r="V16" s="40">
        <v>11.11111111111111</v>
      </c>
      <c r="W16" s="40"/>
    </row>
    <row r="17" spans="1:23" ht="12">
      <c r="A17" s="82" t="s">
        <v>12</v>
      </c>
      <c r="B17" s="52">
        <v>2</v>
      </c>
      <c r="C17" s="52">
        <v>0</v>
      </c>
      <c r="D17" s="52"/>
      <c r="E17" s="2">
        <v>1</v>
      </c>
      <c r="F17" s="2">
        <v>0</v>
      </c>
      <c r="G17" s="52"/>
      <c r="H17" s="2">
        <v>2</v>
      </c>
      <c r="I17" s="2">
        <v>1</v>
      </c>
      <c r="J17" s="52"/>
      <c r="K17" s="52">
        <v>3</v>
      </c>
      <c r="L17" s="52">
        <v>8</v>
      </c>
      <c r="M17" s="52"/>
      <c r="N17" s="52">
        <v>8</v>
      </c>
      <c r="O17" s="52">
        <v>9</v>
      </c>
      <c r="P17" s="164">
        <v>17</v>
      </c>
      <c r="Q17" s="15"/>
      <c r="R17" s="2">
        <v>45</v>
      </c>
      <c r="S17" s="2">
        <v>38</v>
      </c>
      <c r="T17" s="2">
        <v>83</v>
      </c>
      <c r="U17" s="15"/>
      <c r="V17" s="40">
        <v>20.481927710843372</v>
      </c>
      <c r="W17" s="40"/>
    </row>
    <row r="18" spans="1:23" ht="12">
      <c r="A18" s="82" t="s">
        <v>13</v>
      </c>
      <c r="B18" s="52">
        <v>0</v>
      </c>
      <c r="C18" s="52">
        <v>1</v>
      </c>
      <c r="D18" s="52"/>
      <c r="E18" s="2">
        <v>0</v>
      </c>
      <c r="F18" s="2">
        <v>0</v>
      </c>
      <c r="G18" s="52"/>
      <c r="H18" s="2">
        <v>1</v>
      </c>
      <c r="I18" s="2">
        <v>0</v>
      </c>
      <c r="J18" s="52"/>
      <c r="K18" s="52">
        <v>1</v>
      </c>
      <c r="L18" s="52">
        <v>1</v>
      </c>
      <c r="M18" s="52"/>
      <c r="N18" s="52">
        <v>2</v>
      </c>
      <c r="O18" s="52">
        <v>2</v>
      </c>
      <c r="P18" s="164">
        <v>4</v>
      </c>
      <c r="Q18" s="15"/>
      <c r="R18" s="2">
        <v>13</v>
      </c>
      <c r="S18" s="2">
        <v>11</v>
      </c>
      <c r="T18" s="2">
        <v>24</v>
      </c>
      <c r="U18" s="15"/>
      <c r="V18" s="40">
        <v>16.666666666666664</v>
      </c>
      <c r="W18" s="40"/>
    </row>
    <row r="19" spans="1:23" ht="12">
      <c r="A19" s="82" t="s">
        <v>14</v>
      </c>
      <c r="B19" s="52">
        <v>1</v>
      </c>
      <c r="C19" s="52">
        <v>0</v>
      </c>
      <c r="D19" s="52"/>
      <c r="E19" s="2">
        <v>0</v>
      </c>
      <c r="F19" s="2">
        <v>0</v>
      </c>
      <c r="G19" s="52"/>
      <c r="H19" s="2">
        <v>0</v>
      </c>
      <c r="I19" s="2">
        <v>0</v>
      </c>
      <c r="J19" s="52"/>
      <c r="K19" s="52">
        <v>0</v>
      </c>
      <c r="L19" s="52">
        <v>0</v>
      </c>
      <c r="M19" s="52"/>
      <c r="N19" s="52">
        <v>1</v>
      </c>
      <c r="O19" s="52">
        <v>0</v>
      </c>
      <c r="P19" s="164">
        <v>1</v>
      </c>
      <c r="Q19" s="52"/>
      <c r="R19" s="2">
        <v>4</v>
      </c>
      <c r="S19" s="2">
        <v>2</v>
      </c>
      <c r="T19" s="2">
        <v>6</v>
      </c>
      <c r="U19" s="15"/>
      <c r="V19" s="40">
        <v>16.666666666666664</v>
      </c>
      <c r="W19" s="40"/>
    </row>
    <row r="20" spans="1:23" ht="12">
      <c r="A20" s="82" t="s">
        <v>15</v>
      </c>
      <c r="B20" s="52">
        <v>1</v>
      </c>
      <c r="C20" s="52">
        <v>0</v>
      </c>
      <c r="D20" s="52"/>
      <c r="E20" s="2">
        <v>1</v>
      </c>
      <c r="F20" s="2">
        <v>0</v>
      </c>
      <c r="G20" s="52"/>
      <c r="H20" s="2">
        <v>2</v>
      </c>
      <c r="I20" s="2">
        <v>0</v>
      </c>
      <c r="J20" s="52"/>
      <c r="K20" s="84">
        <v>4</v>
      </c>
      <c r="L20" s="52">
        <v>0</v>
      </c>
      <c r="M20" s="52"/>
      <c r="N20" s="52">
        <v>8</v>
      </c>
      <c r="O20" s="52">
        <v>0</v>
      </c>
      <c r="P20" s="164">
        <v>8</v>
      </c>
      <c r="Q20" s="15"/>
      <c r="R20" s="2">
        <v>40</v>
      </c>
      <c r="S20" s="2">
        <v>29</v>
      </c>
      <c r="T20" s="2">
        <v>69</v>
      </c>
      <c r="U20" s="15"/>
      <c r="V20" s="40">
        <v>11.594202898550725</v>
      </c>
      <c r="W20" s="40"/>
    </row>
    <row r="21" spans="1:23" ht="12">
      <c r="A21" s="14" t="s">
        <v>16</v>
      </c>
      <c r="B21" s="52">
        <v>1</v>
      </c>
      <c r="C21" s="52">
        <v>0</v>
      </c>
      <c r="D21" s="52"/>
      <c r="E21" s="2">
        <v>0</v>
      </c>
      <c r="F21" s="2">
        <v>0</v>
      </c>
      <c r="G21" s="52"/>
      <c r="H21" s="2">
        <v>1</v>
      </c>
      <c r="I21" s="2">
        <v>1</v>
      </c>
      <c r="J21" s="52"/>
      <c r="K21" s="52">
        <v>6</v>
      </c>
      <c r="L21" s="52">
        <v>1</v>
      </c>
      <c r="M21" s="52"/>
      <c r="N21" s="52">
        <v>8</v>
      </c>
      <c r="O21" s="52">
        <v>2</v>
      </c>
      <c r="P21" s="164">
        <v>10</v>
      </c>
      <c r="Q21" s="15"/>
      <c r="R21" s="2">
        <v>46</v>
      </c>
      <c r="S21" s="2">
        <v>42</v>
      </c>
      <c r="T21" s="2">
        <v>88</v>
      </c>
      <c r="U21" s="15"/>
      <c r="V21" s="40">
        <v>11.363636363636363</v>
      </c>
      <c r="W21" s="40"/>
    </row>
    <row r="22" spans="1:23" ht="12">
      <c r="A22" s="82" t="s">
        <v>17</v>
      </c>
      <c r="B22" s="52">
        <v>0</v>
      </c>
      <c r="C22" s="52">
        <v>0</v>
      </c>
      <c r="D22" s="52"/>
      <c r="E22" s="2">
        <v>0</v>
      </c>
      <c r="F22" s="2">
        <v>0</v>
      </c>
      <c r="G22" s="52"/>
      <c r="H22" s="2">
        <v>0</v>
      </c>
      <c r="I22" s="2">
        <v>0</v>
      </c>
      <c r="J22" s="52"/>
      <c r="K22" s="52">
        <v>0</v>
      </c>
      <c r="L22" s="52">
        <v>0</v>
      </c>
      <c r="M22" s="52"/>
      <c r="N22" s="52">
        <v>0</v>
      </c>
      <c r="O22" s="52">
        <v>0</v>
      </c>
      <c r="P22" s="164">
        <v>0</v>
      </c>
      <c r="Q22" s="15"/>
      <c r="R22" s="2">
        <v>5</v>
      </c>
      <c r="S22" s="2">
        <v>8</v>
      </c>
      <c r="T22" s="2">
        <v>13</v>
      </c>
      <c r="U22" s="15"/>
      <c r="V22" s="40">
        <v>0</v>
      </c>
      <c r="W22" s="40"/>
    </row>
    <row r="23" spans="1:23" ht="12">
      <c r="A23" s="82" t="s">
        <v>18</v>
      </c>
      <c r="B23" s="52">
        <v>0</v>
      </c>
      <c r="C23" s="52">
        <v>0</v>
      </c>
      <c r="D23" s="52"/>
      <c r="E23" s="2">
        <v>1</v>
      </c>
      <c r="F23" s="2">
        <v>0</v>
      </c>
      <c r="G23" s="52"/>
      <c r="H23" s="2">
        <v>1</v>
      </c>
      <c r="I23" s="2">
        <v>0</v>
      </c>
      <c r="J23" s="52"/>
      <c r="K23" s="84">
        <v>2</v>
      </c>
      <c r="L23" s="52">
        <v>0</v>
      </c>
      <c r="M23" s="52"/>
      <c r="N23" s="52">
        <v>4</v>
      </c>
      <c r="O23" s="52">
        <v>0</v>
      </c>
      <c r="P23" s="164">
        <v>4</v>
      </c>
      <c r="Q23" s="15"/>
      <c r="R23" s="2">
        <v>16</v>
      </c>
      <c r="S23" s="2">
        <v>10</v>
      </c>
      <c r="T23" s="2">
        <v>26</v>
      </c>
      <c r="U23" s="15"/>
      <c r="V23" s="40">
        <v>15.384615384615385</v>
      </c>
      <c r="W23" s="40"/>
    </row>
    <row r="24" spans="1:23" ht="12">
      <c r="A24" s="82" t="s">
        <v>19</v>
      </c>
      <c r="B24" s="52">
        <v>0</v>
      </c>
      <c r="C24" s="52">
        <v>0</v>
      </c>
      <c r="D24" s="52"/>
      <c r="E24" s="2">
        <v>1</v>
      </c>
      <c r="F24" s="2">
        <v>0</v>
      </c>
      <c r="G24" s="52"/>
      <c r="H24" s="2">
        <v>2</v>
      </c>
      <c r="I24" s="2">
        <v>0</v>
      </c>
      <c r="J24" s="52"/>
      <c r="K24" s="52">
        <v>3</v>
      </c>
      <c r="L24" s="52">
        <v>4</v>
      </c>
      <c r="M24" s="52"/>
      <c r="N24" s="52">
        <v>6</v>
      </c>
      <c r="O24" s="52">
        <v>4</v>
      </c>
      <c r="P24" s="164">
        <v>10</v>
      </c>
      <c r="Q24" s="15"/>
      <c r="R24" s="2">
        <v>42</v>
      </c>
      <c r="S24" s="2">
        <v>35</v>
      </c>
      <c r="T24" s="2">
        <v>77</v>
      </c>
      <c r="U24" s="15"/>
      <c r="V24" s="40">
        <v>12.987012987012985</v>
      </c>
      <c r="W24" s="40"/>
    </row>
    <row r="25" spans="1:23" ht="12.75" customHeight="1">
      <c r="A25" s="82" t="s">
        <v>20</v>
      </c>
      <c r="B25" s="125">
        <v>0</v>
      </c>
      <c r="C25" s="125">
        <v>0</v>
      </c>
      <c r="D25" s="52"/>
      <c r="E25" s="2">
        <v>0</v>
      </c>
      <c r="F25" s="2">
        <v>0</v>
      </c>
      <c r="G25" s="52"/>
      <c r="H25" s="2">
        <v>0</v>
      </c>
      <c r="I25" s="2">
        <v>2</v>
      </c>
      <c r="J25" s="52"/>
      <c r="K25" s="52">
        <v>1</v>
      </c>
      <c r="L25" s="84">
        <v>0</v>
      </c>
      <c r="M25" s="52"/>
      <c r="N25" s="52">
        <v>1</v>
      </c>
      <c r="O25" s="52">
        <v>2</v>
      </c>
      <c r="P25" s="164">
        <v>3</v>
      </c>
      <c r="Q25" s="15"/>
      <c r="R25" s="2">
        <v>18</v>
      </c>
      <c r="S25" s="2">
        <v>8</v>
      </c>
      <c r="T25" s="2">
        <v>26</v>
      </c>
      <c r="U25" s="15"/>
      <c r="V25" s="40">
        <v>11.538461538461538</v>
      </c>
      <c r="W25" s="40"/>
    </row>
    <row r="26" spans="1:23" s="50" customFormat="1" ht="13.5" customHeight="1">
      <c r="A26" s="107" t="s">
        <v>135</v>
      </c>
      <c r="B26" s="86">
        <v>13</v>
      </c>
      <c r="C26" s="86">
        <v>6</v>
      </c>
      <c r="D26" s="86"/>
      <c r="E26" s="120">
        <v>9</v>
      </c>
      <c r="F26" s="120">
        <v>3</v>
      </c>
      <c r="G26" s="120"/>
      <c r="H26" s="86">
        <v>14</v>
      </c>
      <c r="I26" s="86">
        <v>7</v>
      </c>
      <c r="J26" s="86"/>
      <c r="K26" s="86">
        <v>33</v>
      </c>
      <c r="L26" s="86">
        <v>26</v>
      </c>
      <c r="M26" s="86"/>
      <c r="N26" s="158">
        <v>69</v>
      </c>
      <c r="O26" s="158">
        <v>42</v>
      </c>
      <c r="P26" s="158">
        <v>111</v>
      </c>
      <c r="Q26" s="86"/>
      <c r="R26" s="120">
        <v>463</v>
      </c>
      <c r="S26" s="120">
        <v>396</v>
      </c>
      <c r="T26" s="163">
        <v>859</v>
      </c>
      <c r="U26" s="86"/>
      <c r="V26" s="77">
        <v>12.922002328288706</v>
      </c>
      <c r="W26" s="90"/>
    </row>
    <row r="27" spans="1:23" s="50" customFormat="1" ht="12">
      <c r="A27" s="69"/>
      <c r="B27" s="88"/>
      <c r="C27" s="88"/>
      <c r="D27" s="88"/>
      <c r="E27" s="179"/>
      <c r="F27" s="179"/>
      <c r="G27" s="179"/>
      <c r="H27" s="88"/>
      <c r="I27" s="88"/>
      <c r="J27" s="88"/>
      <c r="K27" s="88"/>
      <c r="L27" s="88"/>
      <c r="M27" s="88"/>
      <c r="N27" s="94"/>
      <c r="O27" s="94"/>
      <c r="P27" s="94"/>
      <c r="Q27" s="88"/>
      <c r="R27" s="179"/>
      <c r="S27" s="179"/>
      <c r="T27" s="67"/>
      <c r="U27" s="88"/>
      <c r="V27" s="175"/>
      <c r="W27" s="90"/>
    </row>
    <row r="28" spans="1:22" s="50" customFormat="1" ht="12.75" customHeight="1">
      <c r="A28" s="168" t="s">
        <v>127</v>
      </c>
      <c r="B28" s="88"/>
      <c r="C28" s="88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2"/>
      <c r="Q28" s="2"/>
      <c r="R28" s="100"/>
      <c r="S28" s="100"/>
      <c r="T28" s="100"/>
      <c r="U28" s="100"/>
      <c r="V28" s="101"/>
    </row>
    <row r="29" spans="1:22" s="50" customFormat="1" ht="12.75" customHeight="1">
      <c r="A29" s="5"/>
      <c r="D29" s="100"/>
      <c r="E29" s="100"/>
      <c r="F29" s="100"/>
      <c r="G29" s="100"/>
      <c r="H29" s="100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00"/>
      <c r="U29" s="100"/>
      <c r="V29" s="90"/>
    </row>
    <row r="30" spans="1:3" ht="12">
      <c r="A30" s="5"/>
      <c r="B30" s="5"/>
      <c r="C30" s="5"/>
    </row>
    <row r="31" spans="1:3" ht="12">
      <c r="A31" s="5"/>
      <c r="B31" s="5"/>
      <c r="C31" s="5"/>
    </row>
    <row r="32" spans="1:3" ht="12">
      <c r="A32" s="5"/>
      <c r="B32" s="5"/>
      <c r="C32" s="5"/>
    </row>
    <row r="33" spans="1:3" ht="12">
      <c r="A33" s="5"/>
      <c r="B33" s="5"/>
      <c r="C33" s="5"/>
    </row>
    <row r="34" spans="1:3" ht="12">
      <c r="A34" s="5"/>
      <c r="B34" s="5"/>
      <c r="C34" s="5"/>
    </row>
    <row r="35" spans="1:3" ht="12">
      <c r="A35" s="5"/>
      <c r="B35" s="5"/>
      <c r="C35" s="5"/>
    </row>
    <row r="36" spans="1:3" ht="12">
      <c r="A36" s="5"/>
      <c r="B36" s="5"/>
      <c r="C36" s="5"/>
    </row>
    <row r="37" spans="1:3" ht="12">
      <c r="A37" s="5"/>
      <c r="B37" s="5"/>
      <c r="C37" s="5"/>
    </row>
    <row r="38" spans="1:3" ht="12">
      <c r="A38" s="5"/>
      <c r="B38" s="5"/>
      <c r="C38" s="5"/>
    </row>
    <row r="39" spans="1:3" ht="12">
      <c r="A39" s="5"/>
      <c r="B39" s="5"/>
      <c r="C39" s="5"/>
    </row>
    <row r="40" spans="1:3" ht="12">
      <c r="A40" s="5"/>
      <c r="B40" s="5"/>
      <c r="C40" s="5"/>
    </row>
    <row r="41" spans="1:3" ht="12">
      <c r="A41" s="5"/>
      <c r="B41" s="5"/>
      <c r="C41" s="5"/>
    </row>
    <row r="42" spans="1:3" ht="12">
      <c r="A42" s="5"/>
      <c r="B42" s="5"/>
      <c r="C42" s="5"/>
    </row>
    <row r="43" spans="1:3" ht="12">
      <c r="A43" s="5"/>
      <c r="B43" s="5"/>
      <c r="C43" s="5"/>
    </row>
    <row r="44" spans="1:3" ht="12">
      <c r="A44" s="5"/>
      <c r="B44" s="5"/>
      <c r="C44" s="5"/>
    </row>
    <row r="45" spans="1:3" ht="12">
      <c r="A45" s="5"/>
      <c r="B45" s="5"/>
      <c r="C45" s="5"/>
    </row>
    <row r="46" spans="1:3" ht="12">
      <c r="A46" s="5"/>
      <c r="B46" s="5"/>
      <c r="C46" s="5"/>
    </row>
    <row r="47" spans="1:3" ht="12">
      <c r="A47" s="5"/>
      <c r="B47" s="5"/>
      <c r="C47" s="5"/>
    </row>
    <row r="48" spans="1:3" ht="12">
      <c r="A48" s="5"/>
      <c r="B48" s="5"/>
      <c r="C48" s="5"/>
    </row>
    <row r="49" spans="1:3" ht="12">
      <c r="A49" s="5"/>
      <c r="B49" s="5"/>
      <c r="C49" s="5"/>
    </row>
    <row r="50" spans="1:3" ht="12">
      <c r="A50" s="5"/>
      <c r="B50" s="5"/>
      <c r="C50" s="5"/>
    </row>
    <row r="51" spans="1:3" ht="12">
      <c r="A51" s="5"/>
      <c r="B51" s="5"/>
      <c r="C51" s="5"/>
    </row>
    <row r="52" spans="1:3" ht="12">
      <c r="A52" s="5"/>
      <c r="B52" s="5"/>
      <c r="C52" s="5"/>
    </row>
    <row r="53" spans="1:3" ht="12">
      <c r="A53" s="5"/>
      <c r="B53" s="5"/>
      <c r="C53" s="5"/>
    </row>
  </sheetData>
  <mergeCells count="3">
    <mergeCell ref="N3:P3"/>
    <mergeCell ref="R3:T3"/>
    <mergeCell ref="V3:V4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IRES Toscana</dc:creator>
  <cp:keywords/>
  <dc:description/>
  <cp:lastModifiedBy>Montanari</cp:lastModifiedBy>
  <cp:lastPrinted>2009-09-28T15:06:36Z</cp:lastPrinted>
  <dcterms:created xsi:type="dcterms:W3CDTF">1997-03-18T12:55:58Z</dcterms:created>
  <dcterms:modified xsi:type="dcterms:W3CDTF">2009-10-13T16:42:54Z</dcterms:modified>
  <cp:category/>
  <cp:version/>
  <cp:contentType/>
  <cp:contentStatus/>
</cp:coreProperties>
</file>