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16" yWindow="65488" windowWidth="9720" windowHeight="6228" tabRatio="821" activeTab="0"/>
  </bookViews>
  <sheets>
    <sheet name="CAPITOLO 2" sheetId="1" r:id="rId1"/>
    <sheet name="PARAGRAFO 2.1" sheetId="2" r:id="rId2"/>
    <sheet name="tavola 2.1.1" sheetId="3" r:id="rId3"/>
    <sheet name="tavola 2.1.2" sheetId="4" r:id="rId4"/>
    <sheet name="tavola 2.1.3" sheetId="5" r:id="rId5"/>
    <sheet name="tavola 2.1.4" sheetId="6" r:id="rId6"/>
    <sheet name="PARAGRAFO 2.2" sheetId="7" r:id="rId7"/>
    <sheet name="tavola 2.2.1" sheetId="8" r:id="rId8"/>
    <sheet name="tavola 2.2.2" sheetId="9" r:id="rId9"/>
    <sheet name="tavola 2.2.3" sheetId="10" r:id="rId10"/>
    <sheet name="tavola 2.2.4" sheetId="11" r:id="rId11"/>
    <sheet name="tavola 2.2.5" sheetId="12" r:id="rId12"/>
    <sheet name="tavola 2.2.6" sheetId="13" r:id="rId13"/>
    <sheet name="PARAGRAFO 2.3" sheetId="14" r:id="rId14"/>
    <sheet name="tavola 2.3.1" sheetId="15" r:id="rId15"/>
    <sheet name="tavola 2.3.2 " sheetId="16" r:id="rId16"/>
    <sheet name="tavola 2.3.3 " sheetId="17" r:id="rId17"/>
    <sheet name="tavola 2.3.4" sheetId="18" r:id="rId18"/>
  </sheets>
  <definedNames>
    <definedName name="_xlnm.Print_Area" localSheetId="0">'CAPITOLO 2'!$A$1:$G$19</definedName>
    <definedName name="_xlnm.Print_Area" localSheetId="13">'PARAGRAFO 2.3'!$A$1:$E$9</definedName>
    <definedName name="_xlnm.Print_Area" localSheetId="2">'tavola 2.1.1'!$A$1:$H$36</definedName>
    <definedName name="_xlnm.Print_Area" localSheetId="3">'tavola 2.1.2'!$A$1:$H$36</definedName>
    <definedName name="_xlnm.Print_Area" localSheetId="4">'tavola 2.1.3'!$A$1:$J$15</definedName>
    <definedName name="_xlnm.Print_Area" localSheetId="5">'tavola 2.1.4'!$A$1:$H$36</definedName>
    <definedName name="_xlnm.Print_Area" localSheetId="7">'tavola 2.2.1'!$A$1:$C$36</definedName>
    <definedName name="_xlnm.Print_Area" localSheetId="8">'tavola 2.2.2'!$A$1:$I$40</definedName>
    <definedName name="_xlnm.Print_Area" localSheetId="11">'tavola 2.2.5'!$A$1:$I$37</definedName>
    <definedName name="_xlnm.Print_Area" localSheetId="12">'tavola 2.2.6'!$A$1:$G$29</definedName>
    <definedName name="_xlnm.Print_Area" localSheetId="14">'tavola 2.3.1'!$A$1:$I$41</definedName>
    <definedName name="_xlnm.Print_Area" localSheetId="15">'tavola 2.3.2 '!$A$1:$I$32</definedName>
    <definedName name="_xlnm.Print_Area" localSheetId="16">'tavola 2.3.3 '!$A$1:$F$33</definedName>
    <definedName name="_xlnm.Print_Area" localSheetId="17">'tavola 2.3.4'!$A$1:$G$32</definedName>
  </definedNames>
  <calcPr fullCalcOnLoad="1"/>
</workbook>
</file>

<file path=xl/sharedStrings.xml><?xml version="1.0" encoding="utf-8"?>
<sst xmlns="http://schemas.openxmlformats.org/spreadsheetml/2006/main" count="473" uniqueCount="164">
  <si>
    <t>Regioni</t>
  </si>
  <si>
    <t>&gt;18 anni</t>
  </si>
  <si>
    <t>totale</t>
  </si>
  <si>
    <t xml:space="preserve">Piemonte </t>
  </si>
  <si>
    <t>Valle d'Aosta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</si>
  <si>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</si>
  <si>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</si>
  <si>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</si>
  <si>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</si>
  <si>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</si>
  <si>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</si>
  <si>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</si>
  <si>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</si>
  <si>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 xml:space="preserve">Lazio 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</si>
  <si>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</si>
  <si>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</si>
  <si>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</si>
  <si>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</si>
  <si>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</si>
  <si>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</si>
  <si>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</si>
  <si>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</si>
  <si>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</si>
  <si>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30-39</t>
  </si>
  <si>
    <t>40-49</t>
  </si>
  <si>
    <t>50-59</t>
  </si>
  <si>
    <t>60 e più</t>
  </si>
  <si>
    <t>Anni</t>
  </si>
  <si>
    <t>18-19</t>
  </si>
  <si>
    <t>FONTI STATISTICHE</t>
  </si>
  <si>
    <t>Friuli-Venezia Giulia</t>
  </si>
  <si>
    <t>fino a 18 anni</t>
  </si>
  <si>
    <t>Fonte: ISTAT</t>
  </si>
  <si>
    <t>Spose</t>
  </si>
  <si>
    <t>Sposi</t>
  </si>
  <si>
    <t>maschi</t>
  </si>
  <si>
    <t>femmine</t>
  </si>
  <si>
    <t>Totale</t>
  </si>
  <si>
    <t xml:space="preserve">% matrimoni                            civili </t>
  </si>
  <si>
    <t>20-29</t>
  </si>
  <si>
    <t>-</t>
  </si>
  <si>
    <t>Valori assoluti</t>
  </si>
  <si>
    <t>Composizione percentuale</t>
  </si>
  <si>
    <t xml:space="preserve">Tavola 2.1.1 - Matrimoni per età degli sposi e regione </t>
  </si>
  <si>
    <t>Quozienti di nuzialità                            (per 1.000 ab.)</t>
  </si>
  <si>
    <t>% matrimoni                                                civili delle                                                   spose &lt;18                                                 anni</t>
  </si>
  <si>
    <t>religioso</t>
  </si>
  <si>
    <t>civile</t>
  </si>
  <si>
    <t>Sposi con età &lt;18 anni                                                                                             (per 1.000 matrimoni)</t>
  </si>
  <si>
    <t>Annuario statistico italiano. Vari anni.</t>
  </si>
  <si>
    <t>Matrimoni, separazioni e divorzi. Annuari. Vari anni.</t>
  </si>
  <si>
    <t>Statistiche della sanità. Vari anni.</t>
  </si>
  <si>
    <t>Età della sposa</t>
  </si>
  <si>
    <t>Età dello sposo</t>
  </si>
  <si>
    <t xml:space="preserve">2. MATRIMONI, NASCITE E INTERRUZIONI </t>
  </si>
  <si>
    <t xml:space="preserve">    VOLONTARIE DI GRAVIDANZA </t>
  </si>
  <si>
    <t>Tavola 2.1.2 - Indicatori di nuzialità per regione</t>
  </si>
  <si>
    <t xml:space="preserve">Tavola 2.1.4 - Matrimoni per rito e per regione </t>
  </si>
  <si>
    <t>L'interruzione volontaria di gravidanza in Italia. Vari anni.</t>
  </si>
  <si>
    <t>Nati</t>
  </si>
  <si>
    <t>Età media dei genitori alla nascita</t>
  </si>
  <si>
    <t>padre</t>
  </si>
  <si>
    <t>madre</t>
  </si>
  <si>
    <t>n.d.</t>
  </si>
  <si>
    <t>Nati stranieri</t>
  </si>
  <si>
    <t>Fonte: Istat</t>
  </si>
  <si>
    <t>Piemonte</t>
  </si>
  <si>
    <t xml:space="preserve">Toscana </t>
  </si>
  <si>
    <t>Lazio</t>
  </si>
  <si>
    <t>Donne straniere</t>
  </si>
  <si>
    <t>età media al parto</t>
  </si>
  <si>
    <t>Donne italiane</t>
  </si>
  <si>
    <t>Totale donne residenti</t>
  </si>
  <si>
    <t>2.1. LA NUZIALITÀ</t>
  </si>
  <si>
    <t>2.2. LA NATALITÀ</t>
  </si>
  <si>
    <t>(a) si intendono i nati stranieri desunti dal mod. ISTAT P4</t>
  </si>
  <si>
    <t>(c) (totale nati mod. ISTAT P3 - totale nati mod. ISTAT P4) / totale nati mod. ISTAT P3*100</t>
  </si>
  <si>
    <r>
      <t>Iscritti in anagrafe per nascita</t>
    </r>
    <r>
      <rPr>
        <vertAlign val="superscript"/>
        <sz val="9"/>
        <rFont val="Arial"/>
        <family val="2"/>
      </rPr>
      <t>(a)</t>
    </r>
  </si>
  <si>
    <r>
      <t xml:space="preserve">Popolazione straniera residente </t>
    </r>
    <r>
      <rPr>
        <vertAlign val="superscript"/>
        <sz val="9"/>
        <rFont val="Arial"/>
        <family val="2"/>
      </rPr>
      <t>(b)</t>
    </r>
  </si>
  <si>
    <t>(b) si intendono i nati stranieri desunti dal mod. ISTAT P3</t>
  </si>
  <si>
    <r>
      <t>Differenza % tra mod. ISTAT P3 e mod. ISTAT P4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</si>
  <si>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 xml:space="preserve">                        straniera e italiana per regione</t>
  </si>
  <si>
    <t xml:space="preserve">2.3. LE INTERRUZIONI VOLONTARIE </t>
  </si>
  <si>
    <t xml:space="preserve">        DI GRAVIDANZA</t>
  </si>
  <si>
    <t>Tavola 2.3.1 - Interruzioni volontarie di gravidanza, tassi di abortività per regione d'appartenenza</t>
  </si>
  <si>
    <t xml:space="preserve">Interruzioni volontarie di gravidanza in: </t>
  </si>
  <si>
    <t>Totale                                   IVG</t>
  </si>
  <si>
    <t xml:space="preserve">Tasso di abortività per 1.000 donne </t>
  </si>
  <si>
    <t>&lt; 15 anni</t>
  </si>
  <si>
    <t>15-17 anni</t>
  </si>
  <si>
    <t>&lt; 18  anni</t>
  </si>
  <si>
    <t>&lt; 18 anni</t>
  </si>
  <si>
    <t>14-49 anni</t>
  </si>
  <si>
    <t>(b) Non sono compresi le IVG estero e non indicato</t>
  </si>
  <si>
    <t>Età</t>
  </si>
  <si>
    <t>Età                   media                              IVG &lt; 18 anni</t>
  </si>
  <si>
    <t>% &lt; 18 anni                                                                    sul totale                                                                       IVG</t>
  </si>
  <si>
    <t>fino a                                    14 anni</t>
  </si>
  <si>
    <t xml:space="preserve">15 anni </t>
  </si>
  <si>
    <t>16 anni</t>
  </si>
  <si>
    <t>17 anni</t>
  </si>
  <si>
    <t>Totale                                         &lt; 18 anni</t>
  </si>
  <si>
    <t>Totale                        IVG</t>
  </si>
  <si>
    <t>Estero</t>
  </si>
  <si>
    <t>Non indicato</t>
  </si>
  <si>
    <t>TOTALE</t>
  </si>
  <si>
    <t>Tavola 2.3.3 - Interruzioni volontarie di gravidanza per classe di età, stato civile e grado di istruzione.</t>
  </si>
  <si>
    <t>IVG</t>
  </si>
  <si>
    <t>Stato civile e grado di istruzione</t>
  </si>
  <si>
    <t>fino a                                                 14 anni</t>
  </si>
  <si>
    <t>15-19 anni</t>
  </si>
  <si>
    <t>totale 0-19</t>
  </si>
  <si>
    <t>totale IVG</t>
  </si>
  <si>
    <t>% 0-19 anni                                                                          sul tot. IVG</t>
  </si>
  <si>
    <t>Nubile</t>
  </si>
  <si>
    <t>Nessun titolo o licenza elementare</t>
  </si>
  <si>
    <t>Licenza di scuola media inferiore</t>
  </si>
  <si>
    <t>Licenza di scuola media superiore o laurea</t>
  </si>
  <si>
    <t>Coniugata</t>
  </si>
  <si>
    <t>Altro</t>
  </si>
  <si>
    <t>Stato civile non indicato</t>
  </si>
  <si>
    <t>Tavola 2.3.4 - Interruzioni volontarie di gravidanza di donne di età fino a 19 anni per titolo di studio. ITALIA.</t>
  </si>
  <si>
    <t>Nessun titolo                        o licenza                                         elementare</t>
  </si>
  <si>
    <t>Licenza                                                   scuola media                                                         inferiore</t>
  </si>
  <si>
    <t>Licenza                                                         scuola media                                                      superiore</t>
  </si>
  <si>
    <t>Grado di                           istruzione                                    non indicato</t>
  </si>
  <si>
    <t>Numeri indici (1990=100)</t>
  </si>
  <si>
    <t>n.c.</t>
  </si>
  <si>
    <t>in % sul totale</t>
  </si>
  <si>
    <t>n.d. = dato non disponibile</t>
  </si>
  <si>
    <t>n.c. = dato non calcolabile</t>
  </si>
  <si>
    <r>
      <t>2006</t>
    </r>
    <r>
      <rPr>
        <b/>
        <vertAlign val="superscript"/>
        <sz val="9"/>
        <rFont val="Arial"/>
        <family val="2"/>
      </rPr>
      <t xml:space="preserve"> (b)</t>
    </r>
  </si>
  <si>
    <r>
      <t>Campania</t>
    </r>
    <r>
      <rPr>
        <vertAlign val="superscript"/>
        <sz val="9"/>
        <rFont val="Arial"/>
        <family val="2"/>
      </rPr>
      <t>(a)</t>
    </r>
  </si>
  <si>
    <r>
      <t>Sicilia</t>
    </r>
    <r>
      <rPr>
        <vertAlign val="superscript"/>
        <sz val="9"/>
        <rFont val="Arial"/>
        <family val="2"/>
      </rPr>
      <t>(a)</t>
    </r>
  </si>
  <si>
    <r>
      <t>ITALIA</t>
    </r>
    <r>
      <rPr>
        <b/>
        <vertAlign val="superscript"/>
        <sz val="9"/>
        <rFont val="Arial"/>
        <family val="2"/>
      </rPr>
      <t>(b)</t>
    </r>
  </si>
  <si>
    <t>Numero medio di figli per donna</t>
  </si>
  <si>
    <t xml:space="preserve">                       per regione</t>
  </si>
  <si>
    <t>numero medio di figli per donna</t>
  </si>
  <si>
    <t>Fonte: Elaborazione Centro nazionale di documentazione e analisi per l'infanzia e l'adolescenza su dati Istat</t>
  </si>
  <si>
    <t>…</t>
  </si>
  <si>
    <t>Tavola 2.2.1 - Nati e quoziente di natalità per regione</t>
  </si>
  <si>
    <r>
      <t>Tavola 2.2.2 - Nati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per genere, età media dei genitori alla nascita del figlio e numero medio di figli per donna</t>
    </r>
  </si>
  <si>
    <t>2009 - PER REGIONE</t>
  </si>
  <si>
    <r>
      <t>Calabria</t>
    </r>
    <r>
      <rPr>
        <vertAlign val="superscript"/>
        <sz val="9"/>
        <rFont val="Arial"/>
        <family val="2"/>
      </rPr>
      <t>(a)</t>
    </r>
  </si>
  <si>
    <r>
      <t>Sardegna</t>
    </r>
    <r>
      <rPr>
        <vertAlign val="superscript"/>
        <sz val="9"/>
        <rFont val="Arial"/>
        <family val="2"/>
      </rPr>
      <t>(a)</t>
    </r>
  </si>
  <si>
    <t>(a) dati incompleti.</t>
  </si>
  <si>
    <t>Tavola 2.3.2 - Interruzioni volontarie di gravidanza per età della donna e regione - Anno 2009</t>
  </si>
  <si>
    <t xml:space="preserve">                         ITALIA - Anno 2009</t>
  </si>
  <si>
    <t>1990-2009</t>
  </si>
  <si>
    <t xml:space="preserve">                       Anni 1990-2009</t>
  </si>
  <si>
    <t>Quoziente di natalità                          (per 1.000 abitanti)</t>
  </si>
  <si>
    <t>2011 - PER REGIONE</t>
  </si>
  <si>
    <t xml:space="preserve">                      (valori per 100 nati residenti)</t>
  </si>
  <si>
    <t>Almeno un genitore straniero</t>
  </si>
  <si>
    <t>Classe di età della madre</t>
  </si>
  <si>
    <t>% madri minorenni</t>
  </si>
  <si>
    <t>Tavola 2.1.3 - Matrimoni per età della sposa ed età dello sposo. ITALIA - Anno 2011</t>
  </si>
  <si>
    <t xml:space="preserve">        Tavole elaborate a ottobre 2013</t>
  </si>
  <si>
    <t>di cui entrambi stranieri</t>
  </si>
  <si>
    <r>
      <t xml:space="preserve">                      </t>
    </r>
    <r>
      <rPr>
        <b/>
        <sz val="10"/>
        <rFont val="Arial"/>
        <family val="2"/>
      </rPr>
      <t>di madri minorenni per regione. Anno 2011</t>
    </r>
    <r>
      <rPr>
        <i/>
        <sz val="10"/>
        <rFont val="Arial"/>
        <family val="2"/>
      </rPr>
      <t xml:space="preserve"> (valori assoluti)</t>
    </r>
  </si>
  <si>
    <r>
      <t>Tavola 2.2.3 - Nati stranieri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per genere e regione</t>
    </r>
  </si>
  <si>
    <t>Tavola 2.2.4 - Nati per regione con almeno un genitore straniero - Anni di iscrizione all'anagrafe 1999-2011</t>
  </si>
  <si>
    <t xml:space="preserve">Tavola 2.2.5 - Numero medio di figli per donna ed età media al parto delle donne residenti di cittadinanza </t>
  </si>
  <si>
    <t xml:space="preserve">Tavola 2.2.6 - Nati per classi di età della madre e percentuale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</si>
</sst>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_-* #,##0.00_-;\-* #,##0.00_-;_-* &quot;-&quot;_-;_-@_-"/>
    <numFmt numFmtId="174" formatCode="_-* #,##0.0_-;\-* #,##0.0_-;_-* &quot;-&quot;?_-;_-@_-"/>
    <numFmt numFmtId="175" formatCode="#,##0.0;[Red]#,##0.0"/>
    <numFmt numFmtId="176" formatCode="#,##0.00;[Red]#,##0.00"/>
    <numFmt numFmtId="177" formatCode="_-* #,##0.0_-;\-* #,##0.0_-;_-* &quot;-&quot;_-;_-@_-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#,##0.0000"/>
    <numFmt numFmtId="186" formatCode="0.0000000000"/>
    <numFmt numFmtId="187" formatCode="0.000000000"/>
    <numFmt numFmtId="188" formatCode="0.00000000000"/>
  </numFmts>
  <fonts count="59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2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10"/>
      <name val="Times New Roman"/>
      <family val="1"/>
    </font>
    <font>
      <b/>
      <vertAlign val="superscript"/>
      <sz val="9"/>
      <name val="Arial"/>
      <family val="2"/>
    </font>
    <font>
      <sz val="9"/>
      <name val="MS Sans Serif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5" fillId="0" borderId="0" applyProtection="0">
      <alignment/>
    </xf>
    <xf numFmtId="3" fontId="2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30" borderId="4" applyNumberFormat="0" applyFont="0" applyAlignment="0" applyProtection="0"/>
    <xf numFmtId="0" fontId="20" fillId="0" borderId="0">
      <alignment/>
      <protection/>
    </xf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1" fontId="4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52" applyFont="1" applyFill="1">
      <alignment/>
      <protection/>
    </xf>
    <xf numFmtId="3" fontId="4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11" fillId="0" borderId="0" xfId="52" applyFont="1" applyFill="1">
      <alignment/>
      <protection/>
    </xf>
    <xf numFmtId="0" fontId="12" fillId="0" borderId="0" xfId="0" applyFont="1" applyAlignment="1">
      <alignment/>
    </xf>
    <xf numFmtId="0" fontId="10" fillId="0" borderId="0" xfId="52" applyFont="1" applyBorder="1">
      <alignment/>
      <protection/>
    </xf>
    <xf numFmtId="0" fontId="14" fillId="0" borderId="0" xfId="0" applyFont="1" applyAlignment="1">
      <alignment/>
    </xf>
    <xf numFmtId="0" fontId="11" fillId="0" borderId="0" xfId="51" applyFont="1">
      <alignment/>
      <protection/>
    </xf>
    <xf numFmtId="0" fontId="13" fillId="0" borderId="0" xfId="0" applyFont="1" applyAlignment="1">
      <alignment/>
    </xf>
    <xf numFmtId="3" fontId="16" fillId="0" borderId="0" xfId="0" applyNumberFormat="1" applyFont="1" applyFill="1" applyAlignment="1">
      <alignment horizontal="right" vertical="top"/>
    </xf>
    <xf numFmtId="171" fontId="16" fillId="0" borderId="0" xfId="0" applyNumberFormat="1" applyFont="1" applyFill="1" applyAlignment="1">
      <alignment horizontal="right" vertical="top"/>
    </xf>
    <xf numFmtId="170" fontId="16" fillId="0" borderId="0" xfId="0" applyNumberFormat="1" applyFont="1" applyFill="1" applyAlignment="1">
      <alignment vertical="top"/>
    </xf>
    <xf numFmtId="171" fontId="16" fillId="0" borderId="0" xfId="0" applyNumberFormat="1" applyFont="1" applyAlignment="1">
      <alignment vertical="top"/>
    </xf>
    <xf numFmtId="171" fontId="16" fillId="0" borderId="0" xfId="0" applyNumberFormat="1" applyFont="1" applyFill="1" applyAlignment="1">
      <alignment vertical="top"/>
    </xf>
    <xf numFmtId="3" fontId="17" fillId="0" borderId="0" xfId="0" applyNumberFormat="1" applyFont="1" applyFill="1" applyAlignment="1">
      <alignment horizontal="right" vertical="top"/>
    </xf>
    <xf numFmtId="171" fontId="17" fillId="0" borderId="0" xfId="0" applyNumberFormat="1" applyFont="1" applyFill="1" applyAlignment="1">
      <alignment horizontal="right" vertical="top"/>
    </xf>
    <xf numFmtId="170" fontId="17" fillId="0" borderId="0" xfId="0" applyNumberFormat="1" applyFont="1" applyFill="1" applyAlignment="1">
      <alignment vertical="top"/>
    </xf>
    <xf numFmtId="171" fontId="17" fillId="0" borderId="0" xfId="0" applyNumberFormat="1" applyFont="1" applyAlignment="1">
      <alignment vertical="top"/>
    </xf>
    <xf numFmtId="171" fontId="17" fillId="0" borderId="0" xfId="0" applyNumberFormat="1" applyFont="1" applyFill="1" applyAlignment="1">
      <alignment vertical="top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47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47" applyFont="1" applyBorder="1" applyAlignment="1">
      <alignment vertical="center"/>
    </xf>
    <xf numFmtId="41" fontId="3" fillId="0" borderId="10" xfId="47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1" fontId="4" fillId="0" borderId="0" xfId="47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1" fontId="4" fillId="0" borderId="0" xfId="47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171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0" fontId="3" fillId="0" borderId="0" xfId="0" applyNumberFormat="1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centerContinuous" vertical="center"/>
    </xf>
    <xf numFmtId="2" fontId="4" fillId="0" borderId="0" xfId="0" applyNumberFormat="1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vertical="center"/>
    </xf>
    <xf numFmtId="171" fontId="4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right" vertical="center"/>
    </xf>
    <xf numFmtId="173" fontId="4" fillId="0" borderId="0" xfId="0" applyNumberFormat="1" applyFont="1" applyAlignment="1">
      <alignment vertical="center"/>
    </xf>
    <xf numFmtId="170" fontId="4" fillId="0" borderId="0" xfId="0" applyNumberFormat="1" applyFont="1" applyFill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/>
    </xf>
    <xf numFmtId="170" fontId="3" fillId="0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horizontal="right" vertical="center"/>
    </xf>
    <xf numFmtId="170" fontId="3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1" fontId="4" fillId="0" borderId="0" xfId="0" applyNumberFormat="1" applyFont="1" applyAlignment="1" quotePrefix="1">
      <alignment horizontal="right" vertical="center"/>
    </xf>
    <xf numFmtId="41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 quotePrefix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2" fontId="4" fillId="0" borderId="0" xfId="0" applyNumberFormat="1" applyFont="1" applyBorder="1" applyAlignment="1">
      <alignment horizontal="right" vertical="center"/>
    </xf>
    <xf numFmtId="170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Alignment="1">
      <alignment horizontal="right" vertical="center"/>
    </xf>
    <xf numFmtId="17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170" fontId="3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horizontal="right" vertical="center"/>
    </xf>
    <xf numFmtId="0" fontId="7" fillId="0" borderId="0" xfId="52" applyFont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4" fillId="0" borderId="0" xfId="55" applyFont="1" applyBorder="1" applyAlignment="1">
      <alignment horizontal="center" vertical="center"/>
      <protection/>
    </xf>
    <xf numFmtId="49" fontId="4" fillId="0" borderId="0" xfId="55" applyNumberFormat="1" applyFont="1" applyBorder="1" applyAlignment="1">
      <alignment horizontal="center" vertical="center"/>
      <protection/>
    </xf>
    <xf numFmtId="3" fontId="4" fillId="0" borderId="0" xfId="50" applyFont="1" applyAlignment="1">
      <alignment vertical="center"/>
      <protection/>
    </xf>
    <xf numFmtId="3" fontId="3" fillId="0" borderId="10" xfId="50" applyFont="1" applyBorder="1" applyAlignment="1">
      <alignment horizontal="left" vertical="center"/>
      <protection/>
    </xf>
    <xf numFmtId="0" fontId="7" fillId="0" borderId="0" xfId="56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12" fillId="0" borderId="0" xfId="57" applyFont="1" applyFill="1" applyAlignment="1">
      <alignment vertical="center"/>
      <protection/>
    </xf>
    <xf numFmtId="0" fontId="0" fillId="0" borderId="0" xfId="56" applyBorder="1" applyAlignment="1">
      <alignment vertical="center"/>
      <protection/>
    </xf>
    <xf numFmtId="3" fontId="4" fillId="0" borderId="0" xfId="50" applyFont="1" applyAlignment="1">
      <alignment horizontal="left" vertical="center"/>
      <protection/>
    </xf>
    <xf numFmtId="4" fontId="4" fillId="0" borderId="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68" fontId="4" fillId="0" borderId="10" xfId="76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55" applyFont="1" applyBorder="1" applyAlignment="1">
      <alignment horizontal="right" wrapText="1"/>
      <protection/>
    </xf>
    <xf numFmtId="0" fontId="4" fillId="0" borderId="10" xfId="55" applyFont="1" applyBorder="1" applyAlignment="1">
      <alignment/>
      <protection/>
    </xf>
    <xf numFmtId="0" fontId="4" fillId="0" borderId="10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0" fontId="15" fillId="0" borderId="0" xfId="49" applyFont="1">
      <alignment/>
    </xf>
    <xf numFmtId="0" fontId="14" fillId="0" borderId="0" xfId="49" applyFont="1" applyAlignment="1">
      <alignment/>
    </xf>
    <xf numFmtId="0" fontId="14" fillId="0" borderId="0" xfId="49" applyFont="1" applyAlignment="1">
      <alignment wrapText="1"/>
    </xf>
    <xf numFmtId="0" fontId="15" fillId="0" borderId="0" xfId="49" applyFont="1">
      <alignment/>
    </xf>
    <xf numFmtId="0" fontId="2" fillId="0" borderId="0" xfId="53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4" fillId="0" borderId="12" xfId="53" applyFont="1" applyBorder="1" applyAlignment="1">
      <alignment/>
      <protection/>
    </xf>
    <xf numFmtId="0" fontId="4" fillId="0" borderId="11" xfId="53" applyFont="1" applyBorder="1" applyAlignment="1">
      <alignment horizontal="centerContinuous"/>
      <protection/>
    </xf>
    <xf numFmtId="0" fontId="4" fillId="0" borderId="12" xfId="53" applyFont="1" applyBorder="1" applyAlignment="1">
      <alignment horizontal="centerContinuous"/>
      <protection/>
    </xf>
    <xf numFmtId="0" fontId="4" fillId="0" borderId="10" xfId="53" applyFont="1" applyBorder="1" applyAlignment="1">
      <alignment/>
      <protection/>
    </xf>
    <xf numFmtId="0" fontId="4" fillId="0" borderId="10" xfId="53" applyFont="1" applyBorder="1" applyAlignment="1">
      <alignment horizontal="right"/>
      <protection/>
    </xf>
    <xf numFmtId="0" fontId="4" fillId="0" borderId="10" xfId="53" applyFont="1" applyBorder="1" applyAlignment="1">
      <alignment horizontal="right" wrapText="1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3" fontId="4" fillId="0" borderId="0" xfId="54" applyNumberFormat="1" applyFont="1" applyBorder="1" applyAlignment="1">
      <alignment horizontal="right" vertical="center"/>
      <protection/>
    </xf>
    <xf numFmtId="3" fontId="4" fillId="0" borderId="0" xfId="54" applyNumberFormat="1" applyFont="1" applyBorder="1" applyAlignment="1">
      <alignment vertical="center"/>
      <protection/>
    </xf>
    <xf numFmtId="3" fontId="4" fillId="0" borderId="0" xfId="53" applyNumberFormat="1" applyFont="1" applyAlignment="1">
      <alignment horizontal="right" vertical="center"/>
      <protection/>
    </xf>
    <xf numFmtId="3" fontId="4" fillId="0" borderId="0" xfId="53" applyNumberFormat="1" applyFont="1" applyAlignment="1">
      <alignment vertical="center"/>
      <protection/>
    </xf>
    <xf numFmtId="170" fontId="4" fillId="0" borderId="0" xfId="53" applyNumberFormat="1" applyFont="1" applyAlignment="1">
      <alignment horizontal="right" vertical="center"/>
      <protection/>
    </xf>
    <xf numFmtId="170" fontId="4" fillId="0" borderId="0" xfId="53" applyNumberFormat="1" applyFont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3" fillId="0" borderId="0" xfId="53" applyFont="1" applyAlignment="1">
      <alignment horizontal="centerContinuous" vertical="center"/>
      <protection/>
    </xf>
    <xf numFmtId="0" fontId="4" fillId="0" borderId="0" xfId="53" applyFont="1" applyAlignment="1">
      <alignment horizontal="centerContinuous" vertical="center"/>
      <protection/>
    </xf>
    <xf numFmtId="0" fontId="4" fillId="0" borderId="0" xfId="49" applyFont="1" applyAlignment="1">
      <alignment vertical="center"/>
    </xf>
    <xf numFmtId="3" fontId="4" fillId="0" borderId="0" xfId="53" applyNumberFormat="1" applyFont="1" applyBorder="1" applyAlignment="1">
      <alignment vertical="center"/>
      <protection/>
    </xf>
    <xf numFmtId="3" fontId="4" fillId="0" borderId="0" xfId="54" applyNumberFormat="1" applyFont="1" applyAlignment="1">
      <alignment horizontal="right" vertical="center"/>
      <protection/>
    </xf>
    <xf numFmtId="3" fontId="3" fillId="0" borderId="0" xfId="54" applyNumberFormat="1" applyFont="1" applyBorder="1" applyAlignment="1">
      <alignment horizontal="right" vertical="center"/>
      <protection/>
    </xf>
    <xf numFmtId="0" fontId="3" fillId="0" borderId="10" xfId="49" applyFont="1" applyBorder="1" applyAlignment="1">
      <alignment vertical="center"/>
    </xf>
    <xf numFmtId="3" fontId="3" fillId="0" borderId="10" xfId="53" applyNumberFormat="1" applyFont="1" applyBorder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170" fontId="3" fillId="0" borderId="10" xfId="53" applyNumberFormat="1" applyFont="1" applyBorder="1" applyAlignment="1">
      <alignment vertical="center"/>
      <protection/>
    </xf>
    <xf numFmtId="49" fontId="7" fillId="0" borderId="0" xfId="49" applyNumberFormat="1" applyFont="1" applyBorder="1" applyAlignment="1">
      <alignment vertical="center"/>
    </xf>
    <xf numFmtId="0" fontId="7" fillId="0" borderId="0" xfId="53" applyFont="1" applyAlignment="1">
      <alignment vertical="center"/>
      <protection/>
    </xf>
    <xf numFmtId="0" fontId="7" fillId="0" borderId="0" xfId="49" applyFont="1" applyAlignment="1">
      <alignment vertical="center"/>
    </xf>
    <xf numFmtId="0" fontId="2" fillId="0" borderId="0" xfId="49" applyFont="1" applyAlignment="1">
      <alignment vertical="center"/>
    </xf>
    <xf numFmtId="0" fontId="0" fillId="0" borderId="0" xfId="49" applyFont="1" applyAlignment="1">
      <alignment vertical="center"/>
    </xf>
    <xf numFmtId="0" fontId="3" fillId="0" borderId="0" xfId="49" applyFont="1" applyAlignment="1">
      <alignment vertical="center"/>
    </xf>
    <xf numFmtId="0" fontId="3" fillId="0" borderId="12" xfId="49" applyFont="1" applyBorder="1" applyAlignment="1">
      <alignment/>
    </xf>
    <xf numFmtId="0" fontId="4" fillId="0" borderId="12" xfId="49" applyFont="1" applyBorder="1" applyAlignment="1">
      <alignment horizontal="centerContinuous"/>
    </xf>
    <xf numFmtId="0" fontId="4" fillId="0" borderId="12" xfId="49" applyFont="1" applyBorder="1" applyAlignment="1">
      <alignment/>
    </xf>
    <xf numFmtId="0" fontId="4" fillId="0" borderId="10" xfId="49" applyFont="1" applyBorder="1" applyAlignment="1">
      <alignment horizontal="left" wrapText="1"/>
    </xf>
    <xf numFmtId="0" fontId="4" fillId="0" borderId="10" xfId="49" applyFont="1" applyBorder="1" applyAlignment="1">
      <alignment horizontal="right" wrapText="1"/>
    </xf>
    <xf numFmtId="0" fontId="3" fillId="0" borderId="0" xfId="49" applyFont="1" applyAlignment="1">
      <alignment horizontal="center" vertical="center" wrapText="1"/>
    </xf>
    <xf numFmtId="3" fontId="4" fillId="0" borderId="0" xfId="49" applyNumberFormat="1" applyFont="1" applyAlignment="1">
      <alignment horizontal="right" vertical="center"/>
    </xf>
    <xf numFmtId="170" fontId="4" fillId="0" borderId="0" xfId="49" applyNumberFormat="1" applyFont="1" applyAlignment="1">
      <alignment vertical="center"/>
    </xf>
    <xf numFmtId="3" fontId="3" fillId="0" borderId="0" xfId="49" applyNumberFormat="1" applyFont="1" applyAlignment="1">
      <alignment horizontal="right" vertical="center"/>
    </xf>
    <xf numFmtId="170" fontId="3" fillId="0" borderId="0" xfId="49" applyNumberFormat="1" applyFont="1" applyAlignment="1">
      <alignment vertical="center"/>
    </xf>
    <xf numFmtId="3" fontId="3" fillId="0" borderId="10" xfId="49" applyNumberFormat="1" applyFont="1" applyBorder="1" applyAlignment="1">
      <alignment horizontal="right" vertical="center"/>
    </xf>
    <xf numFmtId="170" fontId="3" fillId="0" borderId="10" xfId="49" applyNumberFormat="1" applyFont="1" applyBorder="1" applyAlignment="1">
      <alignment vertical="center"/>
    </xf>
    <xf numFmtId="3" fontId="4" fillId="0" borderId="0" xfId="49" applyNumberFormat="1" applyFont="1" applyAlignment="1">
      <alignment vertical="center"/>
    </xf>
    <xf numFmtId="0" fontId="2" fillId="0" borderId="0" xfId="59" applyFont="1" applyFill="1" applyBorder="1" applyAlignment="1">
      <alignment vertical="center"/>
      <protection/>
    </xf>
    <xf numFmtId="0" fontId="4" fillId="0" borderId="0" xfId="59" applyFont="1" applyFill="1" applyAlignment="1">
      <alignment vertical="center"/>
      <protection/>
    </xf>
    <xf numFmtId="0" fontId="0" fillId="0" borderId="0" xfId="59" applyFont="1" applyFill="1" applyAlignment="1">
      <alignment vertical="center"/>
      <protection/>
    </xf>
    <xf numFmtId="0" fontId="15" fillId="0" borderId="0" xfId="49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0" fillId="0" borderId="10" xfId="59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4" fillId="0" borderId="10" xfId="59" applyFont="1" applyFill="1" applyBorder="1" applyAlignment="1">
      <alignment horizontal="left" wrapText="1"/>
      <protection/>
    </xf>
    <xf numFmtId="0" fontId="4" fillId="0" borderId="10" xfId="59" applyFont="1" applyFill="1" applyBorder="1" applyAlignment="1">
      <alignment horizontal="right" wrapText="1"/>
      <protection/>
    </xf>
    <xf numFmtId="0" fontId="3" fillId="0" borderId="0" xfId="59" applyFont="1" applyFill="1" applyAlignment="1">
      <alignment vertical="center"/>
      <protection/>
    </xf>
    <xf numFmtId="3" fontId="3" fillId="0" borderId="0" xfId="49" applyNumberFormat="1" applyFont="1" applyAlignment="1">
      <alignment vertical="center"/>
    </xf>
    <xf numFmtId="3" fontId="3" fillId="0" borderId="0" xfId="59" applyNumberFormat="1" applyFont="1" applyFill="1" applyAlignment="1">
      <alignment vertical="center"/>
      <protection/>
    </xf>
    <xf numFmtId="170" fontId="3" fillId="0" borderId="0" xfId="59" applyNumberFormat="1" applyFont="1" applyFill="1" applyAlignment="1">
      <alignment vertical="center"/>
      <protection/>
    </xf>
    <xf numFmtId="3" fontId="4" fillId="0" borderId="0" xfId="59" applyNumberFormat="1" applyFont="1" applyFill="1" applyAlignment="1">
      <alignment vertical="center"/>
      <protection/>
    </xf>
    <xf numFmtId="170" fontId="4" fillId="0" borderId="0" xfId="59" applyNumberFormat="1" applyFont="1" applyFill="1" applyAlignment="1">
      <alignment vertical="center"/>
      <protection/>
    </xf>
    <xf numFmtId="170" fontId="4" fillId="0" borderId="0" xfId="59" applyNumberFormat="1" applyFont="1" applyFill="1" applyBorder="1" applyAlignment="1">
      <alignment vertical="center"/>
      <protection/>
    </xf>
    <xf numFmtId="0" fontId="4" fillId="0" borderId="10" xfId="59" applyFont="1" applyFill="1" applyBorder="1" applyAlignment="1">
      <alignment vertical="center"/>
      <protection/>
    </xf>
    <xf numFmtId="3" fontId="4" fillId="0" borderId="10" xfId="49" applyNumberFormat="1" applyFont="1" applyBorder="1" applyAlignment="1">
      <alignment vertical="center"/>
    </xf>
    <xf numFmtId="3" fontId="4" fillId="0" borderId="10" xfId="59" applyNumberFormat="1" applyFont="1" applyFill="1" applyBorder="1" applyAlignment="1">
      <alignment vertical="center"/>
      <protection/>
    </xf>
    <xf numFmtId="170" fontId="4" fillId="0" borderId="10" xfId="59" applyNumberFormat="1" applyFont="1" applyFill="1" applyBorder="1" applyAlignment="1">
      <alignment vertical="center"/>
      <protection/>
    </xf>
    <xf numFmtId="0" fontId="22" fillId="0" borderId="0" xfId="49" applyFont="1" applyFill="1" applyAlignment="1">
      <alignment vertical="center"/>
    </xf>
    <xf numFmtId="0" fontId="2" fillId="0" borderId="0" xfId="49" applyFont="1" applyFill="1" applyAlignment="1">
      <alignment vertical="center"/>
    </xf>
    <xf numFmtId="0" fontId="4" fillId="0" borderId="11" xfId="49" applyFont="1" applyBorder="1" applyAlignment="1">
      <alignment horizontal="left" wrapText="1"/>
    </xf>
    <xf numFmtId="0" fontId="4" fillId="0" borderId="11" xfId="49" applyFont="1" applyBorder="1" applyAlignment="1">
      <alignment horizontal="right" wrapText="1"/>
    </xf>
    <xf numFmtId="0" fontId="4" fillId="0" borderId="0" xfId="49" applyFont="1" applyAlignment="1">
      <alignment horizontal="left" vertical="center"/>
    </xf>
    <xf numFmtId="170" fontId="4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left" vertical="center"/>
    </xf>
    <xf numFmtId="0" fontId="3" fillId="0" borderId="0" xfId="49" applyFont="1" applyAlignment="1">
      <alignment horizontal="right" vertical="center"/>
    </xf>
    <xf numFmtId="0" fontId="4" fillId="0" borderId="10" xfId="49" applyFont="1" applyBorder="1" applyAlignment="1">
      <alignment horizontal="left" vertical="center"/>
    </xf>
    <xf numFmtId="170" fontId="4" fillId="0" borderId="10" xfId="49" applyNumberFormat="1" applyFont="1" applyBorder="1" applyAlignment="1">
      <alignment vertical="center"/>
    </xf>
    <xf numFmtId="0" fontId="4" fillId="0" borderId="10" xfId="49" applyFont="1" applyBorder="1" applyAlignment="1">
      <alignment horizontal="right" vertical="center"/>
    </xf>
    <xf numFmtId="0" fontId="4" fillId="0" borderId="0" xfId="58" applyFont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horizontal="right"/>
    </xf>
    <xf numFmtId="171" fontId="4" fillId="0" borderId="0" xfId="0" applyNumberFormat="1" applyFont="1" applyAlignment="1">
      <alignment vertical="center"/>
    </xf>
    <xf numFmtId="41" fontId="4" fillId="0" borderId="0" xfId="47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3" fontId="23" fillId="0" borderId="0" xfId="53" applyNumberFormat="1" applyFont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170" fontId="4" fillId="0" borderId="0" xfId="53" applyNumberFormat="1" applyFont="1" applyFill="1" applyAlignment="1">
      <alignment vertical="center"/>
      <protection/>
    </xf>
    <xf numFmtId="0" fontId="23" fillId="0" borderId="0" xfId="53" applyFont="1" applyAlignment="1">
      <alignment vertical="center"/>
      <protection/>
    </xf>
    <xf numFmtId="3" fontId="23" fillId="0" borderId="0" xfId="53" applyNumberFormat="1" applyFont="1" applyAlignment="1">
      <alignment vertical="center"/>
      <protection/>
    </xf>
    <xf numFmtId="170" fontId="23" fillId="0" borderId="0" xfId="53" applyNumberFormat="1" applyFont="1" applyAlignment="1">
      <alignment horizontal="right" vertical="center"/>
      <protection/>
    </xf>
    <xf numFmtId="0" fontId="23" fillId="0" borderId="0" xfId="49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77" fontId="4" fillId="0" borderId="0" xfId="56" applyNumberFormat="1" applyFont="1" applyBorder="1" applyAlignment="1">
      <alignment vertical="center"/>
      <protection/>
    </xf>
    <xf numFmtId="177" fontId="3" fillId="0" borderId="10" xfId="56" applyNumberFormat="1" applyFont="1" applyBorder="1" applyAlignment="1">
      <alignment vertical="center"/>
      <protection/>
    </xf>
    <xf numFmtId="0" fontId="23" fillId="0" borderId="10" xfId="55" applyFont="1" applyBorder="1" applyAlignment="1">
      <alignment horizontal="right" wrapText="1"/>
      <protection/>
    </xf>
    <xf numFmtId="177" fontId="23" fillId="0" borderId="0" xfId="56" applyNumberFormat="1" applyFont="1" applyBorder="1" applyAlignment="1">
      <alignment vertical="center"/>
      <protection/>
    </xf>
    <xf numFmtId="177" fontId="24" fillId="0" borderId="10" xfId="56" applyNumberFormat="1" applyFont="1" applyBorder="1" applyAlignment="1">
      <alignment vertical="center"/>
      <protection/>
    </xf>
    <xf numFmtId="177" fontId="23" fillId="0" borderId="0" xfId="56" applyNumberFormat="1" applyFont="1" applyAlignment="1">
      <alignment vertical="center"/>
      <protection/>
    </xf>
    <xf numFmtId="173" fontId="4" fillId="0" borderId="0" xfId="0" applyNumberFormat="1" applyFont="1" applyAlignment="1">
      <alignment horizontal="right" vertical="center"/>
    </xf>
    <xf numFmtId="173" fontId="3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0" fontId="10" fillId="0" borderId="10" xfId="52" applyFont="1" applyBorder="1">
      <alignment/>
      <protection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11" xfId="55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right" wrapText="1"/>
      <protection/>
    </xf>
    <xf numFmtId="0" fontId="15" fillId="0" borderId="10" xfId="49" applyBorder="1" applyAlignment="1">
      <alignment horizontal="right" wrapText="1"/>
    </xf>
    <xf numFmtId="0" fontId="4" fillId="0" borderId="12" xfId="49" applyFont="1" applyBorder="1" applyAlignment="1">
      <alignment horizontal="right" wrapText="1"/>
    </xf>
    <xf numFmtId="0" fontId="4" fillId="0" borderId="11" xfId="49" applyFont="1" applyBorder="1" applyAlignment="1">
      <alignment horizontal="center"/>
    </xf>
    <xf numFmtId="0" fontId="4" fillId="0" borderId="11" xfId="59" applyFont="1" applyFill="1" applyBorder="1" applyAlignment="1">
      <alignment horizontal="center" vertical="center"/>
      <protection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11 annuario spedalizzazione" xfId="46"/>
    <cellStyle name="Comma [0]" xfId="47"/>
    <cellStyle name="Neutrale" xfId="48"/>
    <cellStyle name="Normale_2.2 - IVG settembre2009" xfId="49"/>
    <cellStyle name="Normale_9.3Scuole superiori annuario" xfId="50"/>
    <cellStyle name="Normale_Copertina 2" xfId="51"/>
    <cellStyle name="Normale_definitivo" xfId="52"/>
    <cellStyle name="Normale_Foglio1" xfId="53"/>
    <cellStyle name="Normale_Interruzioni volontarie di gravidanza rapporto ONU" xfId="54"/>
    <cellStyle name="Normale_minori non accompagnati" xfId="55"/>
    <cellStyle name="Normale_Minori stra non accompagnati" xfId="56"/>
    <cellStyle name="Normale_minori stranieri non accompagnati" xfId="57"/>
    <cellStyle name="Normale_tav4.6" xfId="58"/>
    <cellStyle name="Normale_tav5.10" xfId="59"/>
    <cellStyle name="Nota" xfId="60"/>
    <cellStyle name="ombardia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11 annuario spedalizzazione" xfId="75"/>
    <cellStyle name="Currency [0]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8:I19"/>
  <sheetViews>
    <sheetView showGridLines="0" tabSelected="1" zoomScalePageLayoutView="0" workbookViewId="0" topLeftCell="A1">
      <selection activeCell="B24" sqref="B24"/>
    </sheetView>
  </sheetViews>
  <sheetFormatPr defaultColWidth="9.140625" defaultRowHeight="12.75"/>
  <cols>
    <col min="7" max="7" width="15.140625" style="0" customWidth="1"/>
  </cols>
  <sheetData>
    <row r="8" spans="1:9" s="20" customFormat="1" ht="23.25" customHeight="1">
      <c r="A8" s="32" t="s">
        <v>54</v>
      </c>
      <c r="B8" s="32"/>
      <c r="C8" s="32"/>
      <c r="D8" s="32"/>
      <c r="E8" s="32"/>
      <c r="F8" s="32"/>
      <c r="G8" s="32"/>
      <c r="H8" s="32"/>
      <c r="I8" s="32"/>
    </row>
    <row r="9" spans="1:9" s="20" customFormat="1" ht="23.25" customHeight="1">
      <c r="A9" s="32" t="s">
        <v>55</v>
      </c>
      <c r="B9" s="32"/>
      <c r="C9" s="32"/>
      <c r="D9" s="32"/>
      <c r="E9" s="32"/>
      <c r="F9" s="32"/>
      <c r="G9" s="32"/>
      <c r="H9" s="32"/>
      <c r="I9" s="32"/>
    </row>
    <row r="10" ht="15">
      <c r="A10" s="31" t="s">
        <v>157</v>
      </c>
    </row>
    <row r="11" ht="15">
      <c r="A11" s="31"/>
    </row>
    <row r="12" spans="1:3" ht="12.75">
      <c r="A12" s="43"/>
      <c r="B12" s="43"/>
      <c r="C12" s="43"/>
    </row>
    <row r="13" spans="1:3" ht="15">
      <c r="A13" s="263" t="s">
        <v>29</v>
      </c>
      <c r="B13" s="263"/>
      <c r="C13" s="263"/>
    </row>
    <row r="14" spans="1:3" ht="15">
      <c r="A14" s="29"/>
      <c r="B14" s="29"/>
      <c r="C14" s="29"/>
    </row>
    <row r="15" ht="15">
      <c r="A15" s="27" t="s">
        <v>32</v>
      </c>
    </row>
    <row r="16" spans="1:3" ht="15">
      <c r="A16" s="24" t="s">
        <v>49</v>
      </c>
      <c r="B16" s="28"/>
      <c r="C16" s="28"/>
    </row>
    <row r="17" spans="1:3" ht="15">
      <c r="A17" s="24" t="s">
        <v>50</v>
      </c>
      <c r="B17" s="28"/>
      <c r="C17" s="28"/>
    </row>
    <row r="18" spans="1:3" ht="15">
      <c r="A18" s="24" t="s">
        <v>51</v>
      </c>
      <c r="B18" s="28"/>
      <c r="C18" s="28"/>
    </row>
    <row r="19" ht="15">
      <c r="A19" s="24" t="s">
        <v>58</v>
      </c>
    </row>
  </sheetData>
  <sheetProtection/>
  <mergeCells count="1">
    <mergeCell ref="A13:C13"/>
  </mergeCells>
  <printOptions horizontalCentered="1" verticalCentered="1"/>
  <pageMargins left="0.3937007874015748" right="0.3937007874015748" top="0.984251968503937" bottom="1.8503937007874016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28125" style="48" customWidth="1"/>
    <col min="2" max="4" width="12.7109375" style="48" customWidth="1"/>
    <col min="5" max="5" width="0.85546875" style="48" customWidth="1"/>
    <col min="6" max="8" width="13.7109375" style="48" customWidth="1"/>
    <col min="9" max="9" width="0.85546875" style="48" customWidth="1"/>
    <col min="10" max="10" width="12.7109375" style="48" customWidth="1"/>
    <col min="11" max="16384" width="9.140625" style="48" customWidth="1"/>
  </cols>
  <sheetData>
    <row r="1" spans="1:7" s="52" customFormat="1" ht="15">
      <c r="A1" s="102" t="s">
        <v>160</v>
      </c>
      <c r="B1" s="103"/>
      <c r="C1" s="103"/>
      <c r="D1" s="103"/>
      <c r="E1" s="103"/>
      <c r="F1" s="103"/>
      <c r="G1" s="103"/>
    </row>
    <row r="2" spans="1:10" ht="12.75" customHeight="1">
      <c r="A2" s="104"/>
      <c r="B2" s="47"/>
      <c r="C2" s="47"/>
      <c r="D2" s="47"/>
      <c r="E2" s="47"/>
      <c r="F2" s="47"/>
      <c r="G2" s="47"/>
      <c r="H2" s="47"/>
      <c r="I2" s="47"/>
      <c r="J2" s="47"/>
    </row>
    <row r="3" spans="1:10" s="75" customFormat="1" ht="18.75" customHeight="1">
      <c r="A3" s="137"/>
      <c r="B3" s="267" t="s">
        <v>64</v>
      </c>
      <c r="C3" s="267"/>
      <c r="D3" s="267"/>
      <c r="E3" s="267"/>
      <c r="F3" s="267"/>
      <c r="G3" s="267"/>
      <c r="H3" s="267"/>
      <c r="I3" s="145"/>
      <c r="J3" s="270" t="s">
        <v>80</v>
      </c>
    </row>
    <row r="4" spans="1:10" s="75" customFormat="1" ht="18.75" customHeight="1">
      <c r="A4" s="142" t="s">
        <v>27</v>
      </c>
      <c r="B4" s="272" t="s">
        <v>77</v>
      </c>
      <c r="C4" s="272"/>
      <c r="D4" s="272"/>
      <c r="E4" s="146"/>
      <c r="F4" s="272" t="s">
        <v>78</v>
      </c>
      <c r="G4" s="272"/>
      <c r="H4" s="272"/>
      <c r="I4" s="146"/>
      <c r="J4" s="273"/>
    </row>
    <row r="5" spans="1:10" s="75" customFormat="1" ht="18.75" customHeight="1">
      <c r="A5" s="141" t="s">
        <v>0</v>
      </c>
      <c r="B5" s="8" t="s">
        <v>35</v>
      </c>
      <c r="C5" s="8" t="s">
        <v>36</v>
      </c>
      <c r="D5" s="8" t="s">
        <v>2</v>
      </c>
      <c r="E5" s="8"/>
      <c r="F5" s="8" t="s">
        <v>35</v>
      </c>
      <c r="G5" s="8" t="s">
        <v>36</v>
      </c>
      <c r="H5" s="8" t="s">
        <v>2</v>
      </c>
      <c r="I5" s="8"/>
      <c r="J5" s="271"/>
    </row>
    <row r="6" spans="1:7" s="75" customFormat="1" ht="7.5" customHeight="1">
      <c r="A6" s="52"/>
      <c r="B6" s="63"/>
      <c r="C6" s="63"/>
      <c r="D6" s="63"/>
      <c r="E6" s="63"/>
      <c r="F6" s="64"/>
      <c r="G6" s="64"/>
    </row>
    <row r="7" spans="1:10" ht="12.75" customHeight="1">
      <c r="A7" s="58">
        <v>2007</v>
      </c>
      <c r="B7" s="113">
        <v>32522</v>
      </c>
      <c r="C7" s="113">
        <v>30490</v>
      </c>
      <c r="D7" s="113">
        <v>63012</v>
      </c>
      <c r="E7" s="113"/>
      <c r="F7" s="113">
        <v>33057</v>
      </c>
      <c r="G7" s="113">
        <v>30992</v>
      </c>
      <c r="H7" s="113">
        <v>64049</v>
      </c>
      <c r="J7" s="65">
        <v>1.6190728973129946</v>
      </c>
    </row>
    <row r="8" spans="1:10" ht="12.75" customHeight="1">
      <c r="A8" s="58">
        <v>2008</v>
      </c>
      <c r="B8" s="113">
        <v>36613</v>
      </c>
      <c r="C8" s="113">
        <v>34378</v>
      </c>
      <c r="D8" s="113">
        <v>70991</v>
      </c>
      <c r="E8" s="113"/>
      <c r="F8" s="113">
        <v>37405</v>
      </c>
      <c r="G8" s="113">
        <v>35067</v>
      </c>
      <c r="H8" s="113">
        <v>72472</v>
      </c>
      <c r="J8" s="65">
        <v>2.0435478529639033</v>
      </c>
    </row>
    <row r="9" spans="1:10" ht="12.75" customHeight="1">
      <c r="A9" s="58">
        <v>2009</v>
      </c>
      <c r="B9" s="113">
        <v>39417</v>
      </c>
      <c r="C9" s="113">
        <v>36528</v>
      </c>
      <c r="D9" s="113">
        <v>75945</v>
      </c>
      <c r="E9" s="113"/>
      <c r="F9" s="113">
        <v>39984</v>
      </c>
      <c r="G9" s="113">
        <v>37125</v>
      </c>
      <c r="H9" s="113">
        <v>77109</v>
      </c>
      <c r="J9" s="65">
        <v>1.5095514142318018</v>
      </c>
    </row>
    <row r="10" spans="1:10" ht="12.75" customHeight="1">
      <c r="A10" s="58">
        <v>2010</v>
      </c>
      <c r="B10" s="113">
        <v>39453</v>
      </c>
      <c r="C10" s="113">
        <v>37036</v>
      </c>
      <c r="D10" s="113">
        <v>76489</v>
      </c>
      <c r="E10" s="113"/>
      <c r="F10" s="113">
        <v>40257</v>
      </c>
      <c r="G10" s="113">
        <v>37825</v>
      </c>
      <c r="H10" s="113">
        <v>78082</v>
      </c>
      <c r="J10" s="65">
        <v>2.0401629056632773</v>
      </c>
    </row>
    <row r="11" spans="1:10" ht="12.75" customHeight="1">
      <c r="A11" s="58">
        <v>2011</v>
      </c>
      <c r="B11" s="113">
        <v>39669</v>
      </c>
      <c r="C11" s="113">
        <v>37216</v>
      </c>
      <c r="D11" s="113">
        <v>76885</v>
      </c>
      <c r="E11" s="113"/>
      <c r="F11" s="113">
        <v>40881</v>
      </c>
      <c r="G11" s="113">
        <v>38380</v>
      </c>
      <c r="H11" s="113">
        <v>79261</v>
      </c>
      <c r="J11" s="65">
        <v>2.9976911722032273</v>
      </c>
    </row>
    <row r="12" spans="1:8" s="75" customFormat="1" ht="7.5" customHeight="1">
      <c r="A12" s="71"/>
      <c r="B12" s="44"/>
      <c r="C12" s="44"/>
      <c r="D12" s="44"/>
      <c r="E12" s="44"/>
      <c r="F12" s="72"/>
      <c r="G12" s="72"/>
      <c r="H12" s="65"/>
    </row>
    <row r="13" spans="1:10" s="75" customFormat="1" ht="12.75" customHeight="1">
      <c r="A13" s="269" t="s">
        <v>151</v>
      </c>
      <c r="B13" s="269"/>
      <c r="C13" s="269"/>
      <c r="D13" s="269"/>
      <c r="E13" s="269"/>
      <c r="F13" s="269"/>
      <c r="G13" s="269"/>
      <c r="H13" s="269"/>
      <c r="I13" s="269"/>
      <c r="J13" s="269"/>
    </row>
    <row r="14" spans="1:7" s="75" customFormat="1" ht="7.5" customHeight="1">
      <c r="A14" s="73"/>
      <c r="B14" s="44"/>
      <c r="C14" s="44"/>
      <c r="D14" s="44"/>
      <c r="E14" s="44"/>
      <c r="F14" s="72"/>
      <c r="G14" s="72"/>
    </row>
    <row r="15" spans="1:10" ht="12.75" customHeight="1">
      <c r="A15" s="48" t="s">
        <v>3</v>
      </c>
      <c r="B15" s="107">
        <v>3797</v>
      </c>
      <c r="C15" s="107">
        <v>3515</v>
      </c>
      <c r="D15" s="107">
        <v>7312</v>
      </c>
      <c r="E15" s="107"/>
      <c r="F15" s="107">
        <v>3785</v>
      </c>
      <c r="G15" s="107">
        <v>3497</v>
      </c>
      <c r="H15" s="107">
        <v>7282</v>
      </c>
      <c r="J15" s="65">
        <v>-0.41197473221642406</v>
      </c>
    </row>
    <row r="16" spans="1:10" ht="12.75" customHeight="1">
      <c r="A16" s="48" t="s">
        <v>4</v>
      </c>
      <c r="B16" s="107">
        <v>74</v>
      </c>
      <c r="C16" s="107">
        <v>83</v>
      </c>
      <c r="D16" s="107">
        <v>157</v>
      </c>
      <c r="E16" s="107"/>
      <c r="F16" s="107">
        <v>75</v>
      </c>
      <c r="G16" s="107">
        <v>83</v>
      </c>
      <c r="H16" s="107">
        <v>158</v>
      </c>
      <c r="J16" s="65">
        <v>0.6329113924050633</v>
      </c>
    </row>
    <row r="17" spans="1:10" ht="12.75" customHeight="1">
      <c r="A17" s="48" t="s">
        <v>5</v>
      </c>
      <c r="B17" s="107">
        <v>10429</v>
      </c>
      <c r="C17" s="107">
        <v>9598</v>
      </c>
      <c r="D17" s="107">
        <v>20027</v>
      </c>
      <c r="E17" s="107"/>
      <c r="F17" s="107">
        <v>10748</v>
      </c>
      <c r="G17" s="107">
        <v>10017</v>
      </c>
      <c r="H17" s="107">
        <v>20765</v>
      </c>
      <c r="J17" s="65">
        <v>3.5540573079701416</v>
      </c>
    </row>
    <row r="18" spans="1:10" ht="12.75" customHeight="1">
      <c r="A18" s="48" t="s">
        <v>6</v>
      </c>
      <c r="B18" s="107">
        <v>838</v>
      </c>
      <c r="C18" s="107">
        <v>783</v>
      </c>
      <c r="D18" s="107">
        <v>1621</v>
      </c>
      <c r="E18" s="107"/>
      <c r="F18" s="107">
        <v>836</v>
      </c>
      <c r="G18" s="107">
        <v>783</v>
      </c>
      <c r="H18" s="107">
        <v>1619</v>
      </c>
      <c r="J18" s="65">
        <v>-0.12353304508956146</v>
      </c>
    </row>
    <row r="19" spans="1:10" ht="12.75" customHeight="1">
      <c r="A19" s="48" t="s">
        <v>7</v>
      </c>
      <c r="B19" s="107">
        <v>5030</v>
      </c>
      <c r="C19" s="107">
        <v>4732</v>
      </c>
      <c r="D19" s="107">
        <v>9762</v>
      </c>
      <c r="E19" s="107"/>
      <c r="F19" s="107">
        <v>5062</v>
      </c>
      <c r="G19" s="107">
        <v>4752</v>
      </c>
      <c r="H19" s="107">
        <v>9814</v>
      </c>
      <c r="J19" s="65">
        <v>0.5298553087426127</v>
      </c>
    </row>
    <row r="20" spans="1:10" ht="12.75" customHeight="1">
      <c r="A20" s="48" t="s">
        <v>30</v>
      </c>
      <c r="B20" s="107">
        <v>852</v>
      </c>
      <c r="C20" s="107">
        <v>781</v>
      </c>
      <c r="D20" s="107">
        <v>1633</v>
      </c>
      <c r="E20" s="107"/>
      <c r="F20" s="107">
        <v>868</v>
      </c>
      <c r="G20" s="107">
        <v>798</v>
      </c>
      <c r="H20" s="107">
        <v>1666</v>
      </c>
      <c r="J20" s="65">
        <v>1.9807923169267705</v>
      </c>
    </row>
    <row r="21" spans="1:10" ht="12.75" customHeight="1">
      <c r="A21" s="48" t="s">
        <v>8</v>
      </c>
      <c r="B21" s="107">
        <v>985</v>
      </c>
      <c r="C21" s="107">
        <v>907</v>
      </c>
      <c r="D21" s="107">
        <v>1892</v>
      </c>
      <c r="E21" s="107"/>
      <c r="F21" s="107">
        <v>988</v>
      </c>
      <c r="G21" s="107">
        <v>906</v>
      </c>
      <c r="H21" s="107">
        <v>1894</v>
      </c>
      <c r="J21" s="65">
        <v>0.10559662090813093</v>
      </c>
    </row>
    <row r="22" spans="1:10" ht="12.75" customHeight="1">
      <c r="A22" s="48" t="s">
        <v>9</v>
      </c>
      <c r="B22" s="107">
        <v>4751</v>
      </c>
      <c r="C22" s="107">
        <v>4676</v>
      </c>
      <c r="D22" s="107">
        <v>9427</v>
      </c>
      <c r="E22" s="107"/>
      <c r="F22" s="107">
        <v>4860</v>
      </c>
      <c r="G22" s="107">
        <v>4787</v>
      </c>
      <c r="H22" s="107">
        <v>9647</v>
      </c>
      <c r="J22" s="65">
        <v>2.280501710376283</v>
      </c>
    </row>
    <row r="23" spans="1:10" ht="12.75" customHeight="1">
      <c r="A23" s="48" t="s">
        <v>10</v>
      </c>
      <c r="B23" s="107">
        <v>3058</v>
      </c>
      <c r="C23" s="107">
        <v>2779</v>
      </c>
      <c r="D23" s="107">
        <v>5837</v>
      </c>
      <c r="E23" s="107"/>
      <c r="F23" s="107">
        <v>3074</v>
      </c>
      <c r="G23" s="107">
        <v>2802</v>
      </c>
      <c r="H23" s="107">
        <v>5876</v>
      </c>
      <c r="J23" s="65">
        <v>0.6637168141592921</v>
      </c>
    </row>
    <row r="24" spans="1:10" ht="12.75" customHeight="1">
      <c r="A24" s="48" t="s">
        <v>11</v>
      </c>
      <c r="B24" s="107">
        <v>808</v>
      </c>
      <c r="C24" s="107">
        <v>726</v>
      </c>
      <c r="D24" s="107">
        <v>1534</v>
      </c>
      <c r="E24" s="107"/>
      <c r="F24" s="107">
        <v>805</v>
      </c>
      <c r="G24" s="107">
        <v>722</v>
      </c>
      <c r="H24" s="107">
        <v>1527</v>
      </c>
      <c r="J24" s="65">
        <v>-0.45841519318926005</v>
      </c>
    </row>
    <row r="25" spans="1:10" ht="12.75" customHeight="1">
      <c r="A25" s="48" t="s">
        <v>12</v>
      </c>
      <c r="B25" s="107">
        <v>1285</v>
      </c>
      <c r="C25" s="107">
        <v>1265</v>
      </c>
      <c r="D25" s="107">
        <v>2550</v>
      </c>
      <c r="E25" s="107"/>
      <c r="F25" s="107">
        <v>1322</v>
      </c>
      <c r="G25" s="107">
        <v>1299</v>
      </c>
      <c r="H25" s="107">
        <v>2621</v>
      </c>
      <c r="J25" s="65">
        <v>2.708889736741702</v>
      </c>
    </row>
    <row r="26" spans="1:10" ht="12.75" customHeight="1">
      <c r="A26" s="48" t="s">
        <v>13</v>
      </c>
      <c r="B26" s="107">
        <v>3764</v>
      </c>
      <c r="C26" s="107">
        <v>3625</v>
      </c>
      <c r="D26" s="107">
        <v>7389</v>
      </c>
      <c r="E26" s="107"/>
      <c r="F26" s="107">
        <v>4066</v>
      </c>
      <c r="G26" s="107">
        <v>3802</v>
      </c>
      <c r="H26" s="107">
        <v>7868</v>
      </c>
      <c r="J26" s="65">
        <v>6.08795119471276</v>
      </c>
    </row>
    <row r="27" spans="1:10" ht="12.75" customHeight="1">
      <c r="A27" s="48" t="s">
        <v>14</v>
      </c>
      <c r="B27" s="107">
        <v>580</v>
      </c>
      <c r="C27" s="107">
        <v>492</v>
      </c>
      <c r="D27" s="107">
        <v>1072</v>
      </c>
      <c r="E27" s="107"/>
      <c r="F27" s="107">
        <v>672</v>
      </c>
      <c r="G27" s="107">
        <v>574</v>
      </c>
      <c r="H27" s="107">
        <v>1246</v>
      </c>
      <c r="J27" s="65">
        <v>13.964686998394862</v>
      </c>
    </row>
    <row r="28" spans="1:10" ht="12.75" customHeight="1">
      <c r="A28" s="48" t="s">
        <v>15</v>
      </c>
      <c r="B28" s="107">
        <v>50</v>
      </c>
      <c r="C28" s="107">
        <v>57</v>
      </c>
      <c r="D28" s="107">
        <v>107</v>
      </c>
      <c r="E28" s="107"/>
      <c r="F28" s="107">
        <v>56</v>
      </c>
      <c r="G28" s="107">
        <v>67</v>
      </c>
      <c r="H28" s="107">
        <v>123</v>
      </c>
      <c r="J28" s="65">
        <v>13.008130081300814</v>
      </c>
    </row>
    <row r="29" spans="1:10" ht="12.75" customHeight="1">
      <c r="A29" s="48" t="s">
        <v>16</v>
      </c>
      <c r="B29" s="107">
        <v>1027</v>
      </c>
      <c r="C29" s="107">
        <v>961</v>
      </c>
      <c r="D29" s="107">
        <v>1988</v>
      </c>
      <c r="E29" s="107"/>
      <c r="F29" s="107">
        <v>1092</v>
      </c>
      <c r="G29" s="107">
        <v>1001</v>
      </c>
      <c r="H29" s="107">
        <v>2093</v>
      </c>
      <c r="J29" s="65">
        <v>5.016722408026756</v>
      </c>
    </row>
    <row r="30" spans="1:10" ht="12.75" customHeight="1">
      <c r="A30" s="48" t="s">
        <v>17</v>
      </c>
      <c r="B30" s="107">
        <v>582</v>
      </c>
      <c r="C30" s="107">
        <v>582</v>
      </c>
      <c r="D30" s="107">
        <v>1164</v>
      </c>
      <c r="E30" s="107"/>
      <c r="F30" s="107">
        <v>675</v>
      </c>
      <c r="G30" s="107">
        <v>657</v>
      </c>
      <c r="H30" s="107">
        <v>1332</v>
      </c>
      <c r="J30" s="65">
        <v>12.612612612612612</v>
      </c>
    </row>
    <row r="31" spans="1:10" ht="12.75" customHeight="1">
      <c r="A31" s="48" t="s">
        <v>18</v>
      </c>
      <c r="B31" s="107">
        <v>93</v>
      </c>
      <c r="C31" s="107">
        <v>69</v>
      </c>
      <c r="D31" s="107">
        <v>162</v>
      </c>
      <c r="E31" s="107"/>
      <c r="F31" s="107">
        <v>95</v>
      </c>
      <c r="G31" s="107">
        <v>74</v>
      </c>
      <c r="H31" s="107">
        <v>169</v>
      </c>
      <c r="J31" s="65">
        <v>4.142011834319527</v>
      </c>
    </row>
    <row r="32" spans="1:10" ht="12.75" customHeight="1">
      <c r="A32" s="48" t="s">
        <v>19</v>
      </c>
      <c r="B32" s="107">
        <v>476</v>
      </c>
      <c r="C32" s="107">
        <v>457</v>
      </c>
      <c r="D32" s="107">
        <v>933</v>
      </c>
      <c r="E32" s="107"/>
      <c r="F32" s="107">
        <v>491</v>
      </c>
      <c r="G32" s="107">
        <v>476</v>
      </c>
      <c r="H32" s="107">
        <v>967</v>
      </c>
      <c r="J32" s="65">
        <v>3.5160289555325748</v>
      </c>
    </row>
    <row r="33" spans="1:10" ht="12.75" customHeight="1">
      <c r="A33" s="48" t="s">
        <v>20</v>
      </c>
      <c r="B33" s="107">
        <v>968</v>
      </c>
      <c r="C33" s="107">
        <v>912</v>
      </c>
      <c r="D33" s="107">
        <v>1880</v>
      </c>
      <c r="E33" s="107"/>
      <c r="F33" s="107">
        <v>1097</v>
      </c>
      <c r="G33" s="107">
        <v>1068</v>
      </c>
      <c r="H33" s="107">
        <v>2165</v>
      </c>
      <c r="J33" s="65">
        <v>13.163972286374134</v>
      </c>
    </row>
    <row r="34" spans="1:10" ht="12.75" customHeight="1">
      <c r="A34" s="48" t="s">
        <v>21</v>
      </c>
      <c r="B34" s="107">
        <v>222</v>
      </c>
      <c r="C34" s="107">
        <v>216</v>
      </c>
      <c r="D34" s="107">
        <v>438</v>
      </c>
      <c r="E34" s="107"/>
      <c r="F34" s="107">
        <v>214</v>
      </c>
      <c r="G34" s="107">
        <v>215</v>
      </c>
      <c r="H34" s="107">
        <v>429</v>
      </c>
      <c r="J34" s="65">
        <v>-2.097902097902098</v>
      </c>
    </row>
    <row r="35" spans="1:10" ht="12.75" customHeight="1">
      <c r="A35" s="53" t="s">
        <v>22</v>
      </c>
      <c r="B35" s="110">
        <v>39669</v>
      </c>
      <c r="C35" s="110">
        <v>37216</v>
      </c>
      <c r="D35" s="110">
        <v>76885</v>
      </c>
      <c r="E35" s="110"/>
      <c r="F35" s="110">
        <v>40881</v>
      </c>
      <c r="G35" s="110">
        <v>38380</v>
      </c>
      <c r="H35" s="110">
        <v>79261</v>
      </c>
      <c r="I35" s="47"/>
      <c r="J35" s="111">
        <v>2.9976911722032273</v>
      </c>
    </row>
    <row r="36" spans="1:10" ht="12">
      <c r="A36" s="114" t="s">
        <v>75</v>
      </c>
      <c r="B36" s="115"/>
      <c r="C36" s="115"/>
      <c r="D36" s="115"/>
      <c r="E36" s="115"/>
      <c r="F36" s="115"/>
      <c r="G36" s="115"/>
      <c r="H36" s="109"/>
      <c r="I36" s="109"/>
      <c r="J36" s="67"/>
    </row>
    <row r="37" spans="1:10" ht="12">
      <c r="A37" s="114" t="s">
        <v>79</v>
      </c>
      <c r="B37" s="115"/>
      <c r="C37" s="115"/>
      <c r="D37" s="115"/>
      <c r="E37" s="115"/>
      <c r="F37" s="115"/>
      <c r="G37" s="115"/>
      <c r="H37" s="109"/>
      <c r="I37" s="109"/>
      <c r="J37" s="67"/>
    </row>
    <row r="38" spans="1:10" ht="12">
      <c r="A38" s="114" t="s">
        <v>76</v>
      </c>
      <c r="B38" s="115"/>
      <c r="C38" s="115"/>
      <c r="D38" s="115"/>
      <c r="E38" s="115"/>
      <c r="F38" s="115"/>
      <c r="G38" s="115"/>
      <c r="H38" s="109"/>
      <c r="I38" s="109"/>
      <c r="J38" s="67"/>
    </row>
    <row r="39" spans="1:10" ht="11.25">
      <c r="A39" s="116"/>
      <c r="J39" s="67"/>
    </row>
    <row r="40" spans="1:10" ht="11.25">
      <c r="A40" s="23" t="s">
        <v>138</v>
      </c>
      <c r="J40" s="67"/>
    </row>
    <row r="41" ht="11.25">
      <c r="J41" s="67"/>
    </row>
    <row r="42" ht="11.25">
      <c r="J42" s="67"/>
    </row>
    <row r="43" ht="11.25">
      <c r="J43" s="67"/>
    </row>
    <row r="44" ht="11.25">
      <c r="J44" s="67"/>
    </row>
    <row r="45" ht="11.25">
      <c r="J45" s="67"/>
    </row>
    <row r="46" ht="11.25">
      <c r="J46" s="67"/>
    </row>
    <row r="47" ht="11.25">
      <c r="J47" s="67"/>
    </row>
    <row r="48" ht="11.25">
      <c r="J48" s="67"/>
    </row>
    <row r="49" ht="11.25">
      <c r="J49" s="67"/>
    </row>
    <row r="50" ht="11.25">
      <c r="J50" s="67"/>
    </row>
    <row r="51" ht="11.25">
      <c r="J51" s="67"/>
    </row>
    <row r="52" ht="11.25">
      <c r="J52" s="67"/>
    </row>
    <row r="53" ht="11.25">
      <c r="J53" s="67"/>
    </row>
    <row r="54" ht="11.25">
      <c r="J54" s="67"/>
    </row>
    <row r="55" ht="11.25">
      <c r="J55" s="67"/>
    </row>
    <row r="56" ht="11.25">
      <c r="J56" s="67"/>
    </row>
  </sheetData>
  <sheetProtection/>
  <mergeCells count="5">
    <mergeCell ref="A13:J13"/>
    <mergeCell ref="B3:H3"/>
    <mergeCell ref="B4:D4"/>
    <mergeCell ref="F4:H4"/>
    <mergeCell ref="J3:J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2.7109375" style="125" customWidth="1"/>
    <col min="2" max="3" width="13.7109375" style="125" customWidth="1"/>
    <col min="4" max="4" width="0.85546875" style="125" customWidth="1"/>
    <col min="5" max="6" width="13.7109375" style="125" customWidth="1"/>
    <col min="7" max="16384" width="9.140625" style="125" customWidth="1"/>
  </cols>
  <sheetData>
    <row r="1" ht="12.75">
      <c r="A1" s="117" t="s">
        <v>161</v>
      </c>
    </row>
    <row r="2" ht="12.75">
      <c r="A2" s="126" t="s">
        <v>152</v>
      </c>
    </row>
    <row r="3" ht="12.75">
      <c r="A3" s="127"/>
    </row>
    <row r="4" spans="1:6" ht="12" customHeight="1">
      <c r="A4" s="150"/>
      <c r="B4" s="274">
        <v>1999</v>
      </c>
      <c r="C4" s="274"/>
      <c r="D4" s="147"/>
      <c r="E4" s="274">
        <v>2011</v>
      </c>
      <c r="F4" s="274"/>
    </row>
    <row r="5" spans="1:6" ht="37.5" customHeight="1">
      <c r="A5" s="148" t="s">
        <v>0</v>
      </c>
      <c r="B5" s="149" t="s">
        <v>153</v>
      </c>
      <c r="C5" s="253" t="s">
        <v>158</v>
      </c>
      <c r="D5" s="149"/>
      <c r="E5" s="149" t="s">
        <v>153</v>
      </c>
      <c r="F5" s="253" t="s">
        <v>158</v>
      </c>
    </row>
    <row r="6" spans="1:6" ht="7.5" customHeight="1">
      <c r="A6" s="119"/>
      <c r="B6" s="120"/>
      <c r="C6" s="120"/>
      <c r="D6" s="120"/>
      <c r="E6" s="121"/>
      <c r="F6" s="121"/>
    </row>
    <row r="7" spans="1:6" s="118" customFormat="1" ht="12.75" customHeight="1">
      <c r="A7" s="122" t="s">
        <v>66</v>
      </c>
      <c r="B7" s="251">
        <v>8.3</v>
      </c>
      <c r="C7" s="254">
        <v>5.5</v>
      </c>
      <c r="D7" s="251"/>
      <c r="E7" s="251">
        <v>25.915724236565406</v>
      </c>
      <c r="F7" s="254">
        <v>19.286489922398495</v>
      </c>
    </row>
    <row r="8" spans="1:6" s="118" customFormat="1" ht="12.75" customHeight="1">
      <c r="A8" s="52" t="s">
        <v>4</v>
      </c>
      <c r="B8" s="251">
        <v>8.1</v>
      </c>
      <c r="C8" s="254">
        <v>4.9</v>
      </c>
      <c r="D8" s="251"/>
      <c r="E8" s="251">
        <v>18.83701883701884</v>
      </c>
      <c r="F8" s="256">
        <v>12.94021294021294</v>
      </c>
    </row>
    <row r="9" spans="1:6" s="118" customFormat="1" ht="12.75" customHeight="1">
      <c r="A9" s="122" t="s">
        <v>5</v>
      </c>
      <c r="B9" s="251">
        <v>9.8</v>
      </c>
      <c r="C9" s="254">
        <v>6.9</v>
      </c>
      <c r="D9" s="251"/>
      <c r="E9" s="251">
        <v>27.801103328054083</v>
      </c>
      <c r="F9" s="254">
        <v>22.071875763985588</v>
      </c>
    </row>
    <row r="10" spans="1:6" s="118" customFormat="1" ht="12.75" customHeight="1">
      <c r="A10" s="52" t="s">
        <v>6</v>
      </c>
      <c r="B10" s="251">
        <v>7.5</v>
      </c>
      <c r="C10" s="254">
        <v>4.1</v>
      </c>
      <c r="D10" s="251"/>
      <c r="E10" s="251">
        <v>23.03833412210128</v>
      </c>
      <c r="F10" s="254">
        <v>15.324183625177474</v>
      </c>
    </row>
    <row r="11" spans="1:6" s="118" customFormat="1" ht="12.75" customHeight="1">
      <c r="A11" s="122" t="s">
        <v>7</v>
      </c>
      <c r="B11" s="251">
        <v>8.3</v>
      </c>
      <c r="C11" s="254">
        <v>6</v>
      </c>
      <c r="D11" s="251"/>
      <c r="E11" s="251">
        <v>27.4932258277708</v>
      </c>
      <c r="F11" s="254">
        <v>21.620073579626816</v>
      </c>
    </row>
    <row r="12" spans="1:6" s="118" customFormat="1" ht="12.75" customHeight="1">
      <c r="A12" s="128" t="s">
        <v>30</v>
      </c>
      <c r="B12" s="251">
        <v>6.8</v>
      </c>
      <c r="C12" s="254">
        <v>3.5</v>
      </c>
      <c r="D12" s="251"/>
      <c r="E12" s="251">
        <v>22.794487476109044</v>
      </c>
      <c r="F12" s="254">
        <v>16.75887737652148</v>
      </c>
    </row>
    <row r="13" spans="1:6" s="118" customFormat="1" ht="12.75" customHeight="1">
      <c r="A13" s="122" t="s">
        <v>8</v>
      </c>
      <c r="B13" s="251">
        <v>6.9</v>
      </c>
      <c r="C13" s="254">
        <v>3.5</v>
      </c>
      <c r="D13" s="251"/>
      <c r="E13" s="251">
        <v>23.183481442760062</v>
      </c>
      <c r="F13" s="254">
        <v>16.50113260149852</v>
      </c>
    </row>
    <row r="14" spans="1:6" s="118" customFormat="1" ht="12.75" customHeight="1">
      <c r="A14" s="128" t="s">
        <v>9</v>
      </c>
      <c r="B14" s="251">
        <v>10.1</v>
      </c>
      <c r="C14" s="254">
        <v>7</v>
      </c>
      <c r="D14" s="251"/>
      <c r="E14" s="251">
        <v>30.528085443037973</v>
      </c>
      <c r="F14" s="254">
        <v>23.850375791139243</v>
      </c>
    </row>
    <row r="15" spans="1:6" s="118" customFormat="1" ht="12.75" customHeight="1">
      <c r="A15" s="128" t="s">
        <v>67</v>
      </c>
      <c r="B15" s="251">
        <v>9.1</v>
      </c>
      <c r="C15" s="254">
        <v>5.8</v>
      </c>
      <c r="D15" s="251"/>
      <c r="E15" s="251">
        <v>24.567682270222335</v>
      </c>
      <c r="F15" s="254">
        <v>18.610248939000442</v>
      </c>
    </row>
    <row r="16" spans="1:6" s="118" customFormat="1" ht="12.75" customHeight="1">
      <c r="A16" s="122" t="s">
        <v>11</v>
      </c>
      <c r="B16" s="251">
        <v>9.4</v>
      </c>
      <c r="C16" s="254">
        <v>6.2</v>
      </c>
      <c r="D16" s="251"/>
      <c r="E16" s="251">
        <v>26.007751937984498</v>
      </c>
      <c r="F16" s="254">
        <v>19.728682170542637</v>
      </c>
    </row>
    <row r="17" spans="1:6" s="118" customFormat="1" ht="12.75" customHeight="1">
      <c r="A17" s="122" t="s">
        <v>12</v>
      </c>
      <c r="B17" s="251">
        <v>8.5</v>
      </c>
      <c r="C17" s="254">
        <v>5.6</v>
      </c>
      <c r="D17" s="251"/>
      <c r="E17" s="251">
        <v>25.274249422632796</v>
      </c>
      <c r="F17" s="254">
        <v>18.915993071593533</v>
      </c>
    </row>
    <row r="18" spans="1:6" s="118" customFormat="1" ht="12.75" customHeight="1">
      <c r="A18" s="122" t="s">
        <v>68</v>
      </c>
      <c r="B18" s="251">
        <v>7.2</v>
      </c>
      <c r="C18" s="254">
        <v>5.1</v>
      </c>
      <c r="D18" s="251"/>
      <c r="E18" s="251">
        <v>20.001102394032376</v>
      </c>
      <c r="F18" s="254">
        <v>14.456060411192976</v>
      </c>
    </row>
    <row r="19" spans="1:6" s="118" customFormat="1" ht="12.75" customHeight="1">
      <c r="A19" s="122" t="s">
        <v>14</v>
      </c>
      <c r="B19" s="251">
        <v>4.9</v>
      </c>
      <c r="C19" s="254">
        <v>2.4</v>
      </c>
      <c r="D19" s="251"/>
      <c r="E19" s="251">
        <v>15.826577370461756</v>
      </c>
      <c r="F19" s="254">
        <v>10.97990835389496</v>
      </c>
    </row>
    <row r="20" spans="1:6" s="118" customFormat="1" ht="12.75" customHeight="1">
      <c r="A20" s="122" t="s">
        <v>15</v>
      </c>
      <c r="B20" s="251">
        <v>2.2</v>
      </c>
      <c r="C20" s="254">
        <v>0.6</v>
      </c>
      <c r="D20" s="251"/>
      <c r="E20" s="251">
        <v>9.178947368421053</v>
      </c>
      <c r="F20" s="256">
        <v>5.178947368421053</v>
      </c>
    </row>
    <row r="21" spans="1:6" s="118" customFormat="1" ht="12.75" customHeight="1">
      <c r="A21" s="128" t="s">
        <v>16</v>
      </c>
      <c r="B21" s="251">
        <v>1.6</v>
      </c>
      <c r="C21" s="254">
        <v>0.7</v>
      </c>
      <c r="D21" s="251"/>
      <c r="E21" s="251">
        <v>5.916489738145789</v>
      </c>
      <c r="F21" s="254">
        <v>3.7031139419674455</v>
      </c>
    </row>
    <row r="22" spans="1:6" s="118" customFormat="1" ht="12.75" customHeight="1">
      <c r="A22" s="122" t="s">
        <v>17</v>
      </c>
      <c r="B22" s="251">
        <v>1.6</v>
      </c>
      <c r="C22" s="254">
        <v>0.9</v>
      </c>
      <c r="D22" s="251"/>
      <c r="E22" s="251">
        <v>5.8877440497681</v>
      </c>
      <c r="F22" s="254">
        <v>3.699280695420335</v>
      </c>
    </row>
    <row r="23" spans="1:6" s="118" customFormat="1" ht="12.75" customHeight="1">
      <c r="A23" s="122" t="s">
        <v>18</v>
      </c>
      <c r="B23" s="251">
        <v>1.4</v>
      </c>
      <c r="C23" s="254">
        <v>0.7</v>
      </c>
      <c r="D23" s="251"/>
      <c r="E23" s="251">
        <v>6.669640865491858</v>
      </c>
      <c r="F23" s="254">
        <v>3.769797010930181</v>
      </c>
    </row>
    <row r="24" spans="1:6" s="118" customFormat="1" ht="12.75" customHeight="1">
      <c r="A24" s="122" t="s">
        <v>19</v>
      </c>
      <c r="B24" s="251">
        <v>2</v>
      </c>
      <c r="C24" s="254">
        <v>0.8</v>
      </c>
      <c r="D24" s="251"/>
      <c r="E24" s="251">
        <v>9.25818435105642</v>
      </c>
      <c r="F24" s="254">
        <v>5.612955653587184</v>
      </c>
    </row>
    <row r="25" spans="1:6" s="118" customFormat="1" ht="12.75" customHeight="1">
      <c r="A25" s="122" t="s">
        <v>20</v>
      </c>
      <c r="B25" s="251">
        <v>2.4</v>
      </c>
      <c r="C25" s="254">
        <v>1.7</v>
      </c>
      <c r="D25" s="251"/>
      <c r="E25" s="251">
        <v>6.863119484046163</v>
      </c>
      <c r="F25" s="254">
        <v>4.593092328581127</v>
      </c>
    </row>
    <row r="26" spans="1:6" s="118" customFormat="1" ht="12.75" customHeight="1">
      <c r="A26" s="122" t="s">
        <v>21</v>
      </c>
      <c r="B26" s="251">
        <v>2.2</v>
      </c>
      <c r="C26" s="254">
        <v>0.8</v>
      </c>
      <c r="D26" s="251"/>
      <c r="E26" s="251">
        <v>6.530580922415778</v>
      </c>
      <c r="F26" s="254">
        <v>3.2921494896784593</v>
      </c>
    </row>
    <row r="27" spans="1:6" s="118" customFormat="1" ht="12.75" customHeight="1">
      <c r="A27" s="123" t="s">
        <v>22</v>
      </c>
      <c r="B27" s="252">
        <v>6</v>
      </c>
      <c r="C27" s="255">
        <v>4</v>
      </c>
      <c r="D27" s="252"/>
      <c r="E27" s="252">
        <v>19.387786837709726</v>
      </c>
      <c r="F27" s="255">
        <v>14.500546096189767</v>
      </c>
    </row>
    <row r="29" ht="12.75">
      <c r="A29" s="124" t="s">
        <v>65</v>
      </c>
    </row>
  </sheetData>
  <sheetProtection/>
  <mergeCells count="2">
    <mergeCell ref="B4:C4"/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48" customWidth="1"/>
    <col min="2" max="3" width="13.7109375" style="48" customWidth="1"/>
    <col min="4" max="4" width="0.85546875" style="48" customWidth="1"/>
    <col min="5" max="6" width="13.7109375" style="48" customWidth="1"/>
    <col min="7" max="7" width="0.85546875" style="48" customWidth="1"/>
    <col min="8" max="9" width="13.7109375" style="48" customWidth="1"/>
    <col min="10" max="16384" width="9.140625" style="48" customWidth="1"/>
  </cols>
  <sheetData>
    <row r="1" spans="1:9" s="52" customFormat="1" ht="12.75">
      <c r="A1" s="102" t="s">
        <v>162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2" t="s">
        <v>81</v>
      </c>
      <c r="B2" s="52"/>
      <c r="C2" s="52"/>
      <c r="D2" s="52"/>
      <c r="E2" s="52"/>
      <c r="F2" s="52"/>
      <c r="G2" s="52"/>
      <c r="H2" s="52"/>
      <c r="I2" s="52"/>
    </row>
    <row r="3" spans="1:9" ht="12.75" customHeight="1">
      <c r="A3" s="104"/>
      <c r="B3" s="47"/>
      <c r="C3" s="47"/>
      <c r="D3" s="47"/>
      <c r="E3" s="47"/>
      <c r="F3" s="47"/>
      <c r="G3" s="47"/>
      <c r="H3" s="47"/>
      <c r="I3" s="47"/>
    </row>
    <row r="4" spans="1:9" s="75" customFormat="1" ht="18.75" customHeight="1">
      <c r="A4" s="142" t="s">
        <v>27</v>
      </c>
      <c r="B4" s="267" t="s">
        <v>69</v>
      </c>
      <c r="C4" s="267"/>
      <c r="D4" s="145"/>
      <c r="E4" s="267" t="s">
        <v>71</v>
      </c>
      <c r="F4" s="267"/>
      <c r="G4" s="145"/>
      <c r="H4" s="267" t="s">
        <v>72</v>
      </c>
      <c r="I4" s="267"/>
    </row>
    <row r="5" spans="1:9" s="75" customFormat="1" ht="27" customHeight="1">
      <c r="A5" s="141" t="s">
        <v>0</v>
      </c>
      <c r="B5" s="136" t="s">
        <v>137</v>
      </c>
      <c r="C5" s="136" t="s">
        <v>70</v>
      </c>
      <c r="D5" s="8"/>
      <c r="E5" s="136" t="s">
        <v>137</v>
      </c>
      <c r="F5" s="136" t="s">
        <v>70</v>
      </c>
      <c r="G5" s="8"/>
      <c r="H5" s="136" t="s">
        <v>137</v>
      </c>
      <c r="I5" s="136" t="s">
        <v>70</v>
      </c>
    </row>
    <row r="6" spans="1:9" s="75" customFormat="1" ht="7.5" customHeight="1">
      <c r="A6" s="52"/>
      <c r="B6" s="63"/>
      <c r="C6" s="63"/>
      <c r="D6" s="63"/>
      <c r="E6" s="63"/>
      <c r="F6" s="63"/>
      <c r="G6" s="63"/>
      <c r="H6" s="63"/>
      <c r="I6" s="64"/>
    </row>
    <row r="7" spans="1:9" ht="12.75" customHeight="1">
      <c r="A7" s="58">
        <v>2007</v>
      </c>
      <c r="B7" s="129">
        <v>2.4</v>
      </c>
      <c r="C7" s="70">
        <v>27.8</v>
      </c>
      <c r="D7" s="113"/>
      <c r="E7" s="129">
        <v>1.28</v>
      </c>
      <c r="F7" s="70">
        <v>31.6</v>
      </c>
      <c r="G7" s="113"/>
      <c r="H7" s="129">
        <v>1.37</v>
      </c>
      <c r="I7" s="65">
        <v>31.1</v>
      </c>
    </row>
    <row r="8" spans="1:9" ht="12.75" customHeight="1">
      <c r="A8" s="58">
        <v>2008</v>
      </c>
      <c r="B8" s="129">
        <v>2.31157005338119</v>
      </c>
      <c r="C8" s="70">
        <v>27.866587775084</v>
      </c>
      <c r="D8" s="113"/>
      <c r="E8" s="129">
        <v>1.3166698543382</v>
      </c>
      <c r="F8" s="70">
        <v>31.6759735844365</v>
      </c>
      <c r="G8" s="113"/>
      <c r="H8" s="129">
        <v>1.41612003581946</v>
      </c>
      <c r="I8" s="65">
        <v>31.1011591907271</v>
      </c>
    </row>
    <row r="9" spans="1:9" ht="12.75" customHeight="1">
      <c r="A9" s="58">
        <v>2009</v>
      </c>
      <c r="B9" s="129">
        <v>2.2263490674673787</v>
      </c>
      <c r="C9" s="70">
        <v>27.992904114841433</v>
      </c>
      <c r="D9" s="113"/>
      <c r="E9" s="129">
        <v>1.3118732264747242</v>
      </c>
      <c r="F9" s="70">
        <v>31.791310434556976</v>
      </c>
      <c r="G9" s="113"/>
      <c r="H9" s="129">
        <v>1.4134398020794428</v>
      </c>
      <c r="I9" s="65">
        <v>31.175878551502812</v>
      </c>
    </row>
    <row r="10" spans="1:11" ht="12.75" customHeight="1">
      <c r="A10" s="58">
        <v>2010</v>
      </c>
      <c r="B10" s="129">
        <v>2.11032962258064</v>
      </c>
      <c r="C10" s="70">
        <v>28.1546218091987</v>
      </c>
      <c r="D10" s="129"/>
      <c r="E10" s="129">
        <v>1.32032388690044</v>
      </c>
      <c r="F10" s="70">
        <v>31.8993753554343</v>
      </c>
      <c r="G10" s="129"/>
      <c r="H10" s="129">
        <v>1.41381776873843</v>
      </c>
      <c r="I10" s="65">
        <v>31.2820813790847</v>
      </c>
      <c r="K10" s="75"/>
    </row>
    <row r="11" spans="1:11" ht="12.75" customHeight="1">
      <c r="A11" s="58">
        <v>2011</v>
      </c>
      <c r="B11" s="129">
        <v>2.0357490883606606</v>
      </c>
      <c r="C11" s="70">
        <v>28.1546218091987</v>
      </c>
      <c r="D11" s="129"/>
      <c r="E11" s="129">
        <v>1.3049811965835354</v>
      </c>
      <c r="F11" s="70">
        <v>31.9914043438389</v>
      </c>
      <c r="G11" s="129"/>
      <c r="H11" s="129">
        <v>1.3940137563954296</v>
      </c>
      <c r="I11" s="65">
        <v>31.373226469173776</v>
      </c>
      <c r="K11" s="75"/>
    </row>
    <row r="12" spans="1:9" s="75" customFormat="1" ht="7.5" customHeight="1">
      <c r="A12" s="71"/>
      <c r="B12" s="44"/>
      <c r="C12" s="44"/>
      <c r="D12" s="44"/>
      <c r="E12" s="44"/>
      <c r="F12" s="44"/>
      <c r="G12" s="44"/>
      <c r="H12" s="44"/>
      <c r="I12" s="72"/>
    </row>
    <row r="13" spans="1:9" s="75" customFormat="1" ht="12.75" customHeight="1">
      <c r="A13" s="269" t="s">
        <v>151</v>
      </c>
      <c r="B13" s="269"/>
      <c r="C13" s="269"/>
      <c r="D13" s="269"/>
      <c r="E13" s="269"/>
      <c r="F13" s="269"/>
      <c r="G13" s="269"/>
      <c r="H13" s="269"/>
      <c r="I13" s="269"/>
    </row>
    <row r="14" spans="1:9" s="75" customFormat="1" ht="7.5" customHeight="1">
      <c r="A14" s="73"/>
      <c r="B14" s="44"/>
      <c r="C14" s="44"/>
      <c r="D14" s="44"/>
      <c r="E14" s="44"/>
      <c r="F14" s="44"/>
      <c r="G14" s="44"/>
      <c r="H14" s="44"/>
      <c r="I14" s="72"/>
    </row>
    <row r="15" spans="1:11" ht="12.75" customHeight="1">
      <c r="A15" s="48" t="s">
        <v>3</v>
      </c>
      <c r="B15" s="129">
        <v>2.061092245480847</v>
      </c>
      <c r="C15" s="69">
        <v>28.347151821096084</v>
      </c>
      <c r="D15" s="66"/>
      <c r="E15" s="241">
        <v>1.2590735804113984</v>
      </c>
      <c r="F15" s="69">
        <v>32.311398014309056</v>
      </c>
      <c r="G15" s="66"/>
      <c r="H15" s="241">
        <v>1.402119544168543</v>
      </c>
      <c r="I15" s="69">
        <v>31.35265654633494</v>
      </c>
      <c r="K15" s="75"/>
    </row>
    <row r="16" spans="1:11" ht="12.75" customHeight="1">
      <c r="A16" s="48" t="s">
        <v>4</v>
      </c>
      <c r="B16" s="129">
        <v>2.0269672445102547</v>
      </c>
      <c r="C16" s="69">
        <v>28.414896863471974</v>
      </c>
      <c r="D16" s="66"/>
      <c r="E16" s="241">
        <v>1.498841783436166</v>
      </c>
      <c r="F16" s="69">
        <v>31.659838929668435</v>
      </c>
      <c r="G16" s="66"/>
      <c r="H16" s="241">
        <v>1.574667789037565</v>
      </c>
      <c r="I16" s="69">
        <v>31.111555121197583</v>
      </c>
      <c r="K16" s="75"/>
    </row>
    <row r="17" spans="1:11" ht="12.75" customHeight="1">
      <c r="A17" s="48" t="s">
        <v>5</v>
      </c>
      <c r="B17" s="129">
        <v>2.2683221801088616</v>
      </c>
      <c r="C17" s="69">
        <v>28.492644920842263</v>
      </c>
      <c r="D17" s="66"/>
      <c r="E17" s="241">
        <v>1.3009620791613423</v>
      </c>
      <c r="F17" s="69">
        <v>32.56186441013843</v>
      </c>
      <c r="G17" s="66"/>
      <c r="H17" s="241">
        <v>1.4787007122270757</v>
      </c>
      <c r="I17" s="69">
        <v>31.487284770059066</v>
      </c>
      <c r="K17" s="75"/>
    </row>
    <row r="18" spans="1:11" ht="12.75" customHeight="1">
      <c r="A18" s="48" t="s">
        <v>6</v>
      </c>
      <c r="B18" s="129">
        <v>2.2634593784334243</v>
      </c>
      <c r="C18" s="69">
        <v>28.50382050247486</v>
      </c>
      <c r="D18" s="66"/>
      <c r="E18" s="241">
        <v>1.4911958256102056</v>
      </c>
      <c r="F18" s="69">
        <v>32.06732790026696</v>
      </c>
      <c r="G18" s="66"/>
      <c r="H18" s="241">
        <v>1.593521792578762</v>
      </c>
      <c r="I18" s="69">
        <v>31.423279561526126</v>
      </c>
      <c r="K18" s="75"/>
    </row>
    <row r="19" spans="1:11" ht="12.75" customHeight="1">
      <c r="A19" s="48" t="s">
        <v>7</v>
      </c>
      <c r="B19" s="129">
        <v>2.1635689624452</v>
      </c>
      <c r="C19" s="69">
        <v>28.413812826458226</v>
      </c>
      <c r="D19" s="66"/>
      <c r="E19" s="241">
        <v>1.267595613502521</v>
      </c>
      <c r="F19" s="69">
        <v>32.674294092410655</v>
      </c>
      <c r="G19" s="66"/>
      <c r="H19" s="241">
        <v>1.4405130448926386</v>
      </c>
      <c r="I19" s="69">
        <v>31.550711237482897</v>
      </c>
      <c r="K19" s="75"/>
    </row>
    <row r="20" spans="1:11" ht="12.75" customHeight="1">
      <c r="A20" s="48" t="s">
        <v>30</v>
      </c>
      <c r="B20" s="129">
        <v>1.9755328775708108</v>
      </c>
      <c r="C20" s="69">
        <v>28.377685933763065</v>
      </c>
      <c r="D20" s="66"/>
      <c r="E20" s="241">
        <v>1.2628226340119348</v>
      </c>
      <c r="F20" s="69">
        <v>32.33135914701674</v>
      </c>
      <c r="G20" s="66"/>
      <c r="H20" s="241">
        <v>1.38384152870144</v>
      </c>
      <c r="I20" s="69">
        <v>31.456306978318292</v>
      </c>
      <c r="K20" s="75"/>
    </row>
    <row r="21" spans="1:11" ht="12.75" customHeight="1">
      <c r="A21" s="48" t="s">
        <v>8</v>
      </c>
      <c r="B21" s="129">
        <v>1.9239445281619385</v>
      </c>
      <c r="C21" s="69">
        <v>27.911343972786486</v>
      </c>
      <c r="D21" s="66"/>
      <c r="E21" s="241">
        <v>1.1730282382985344</v>
      </c>
      <c r="F21" s="69">
        <v>32.651288531605395</v>
      </c>
      <c r="G21" s="66"/>
      <c r="H21" s="241">
        <v>1.29226122049368</v>
      </c>
      <c r="I21" s="69">
        <v>31.622205030081606</v>
      </c>
      <c r="K21" s="75"/>
    </row>
    <row r="22" spans="1:11" ht="12.75" customHeight="1">
      <c r="A22" s="48" t="s">
        <v>9</v>
      </c>
      <c r="B22" s="129">
        <v>2.1697543409427396</v>
      </c>
      <c r="C22" s="69">
        <v>28.405610370957977</v>
      </c>
      <c r="D22" s="66"/>
      <c r="E22" s="241">
        <v>1.2486330540680493</v>
      </c>
      <c r="F22" s="69">
        <v>32.4184404403834</v>
      </c>
      <c r="G22" s="66"/>
      <c r="H22" s="241">
        <v>1.4551788095234748</v>
      </c>
      <c r="I22" s="69">
        <v>31.19831598175841</v>
      </c>
      <c r="K22" s="75"/>
    </row>
    <row r="23" spans="1:11" ht="12.75" customHeight="1">
      <c r="A23" s="48" t="s">
        <v>10</v>
      </c>
      <c r="B23" s="129">
        <v>1.9003102565859624</v>
      </c>
      <c r="C23" s="69">
        <v>27.920509855014544</v>
      </c>
      <c r="D23" s="66"/>
      <c r="E23" s="241">
        <v>1.231086112194459</v>
      </c>
      <c r="F23" s="69">
        <v>32.71398497817317</v>
      </c>
      <c r="G23" s="66"/>
      <c r="H23" s="241">
        <v>1.3578106404400987</v>
      </c>
      <c r="I23" s="69">
        <v>31.571593658260507</v>
      </c>
      <c r="K23" s="75"/>
    </row>
    <row r="24" spans="1:11" ht="12.75" customHeight="1">
      <c r="A24" s="48" t="s">
        <v>11</v>
      </c>
      <c r="B24" s="129">
        <v>1.7718589738549027</v>
      </c>
      <c r="C24" s="69">
        <v>28.113032950981673</v>
      </c>
      <c r="D24" s="66"/>
      <c r="E24" s="241">
        <v>1.2347779770934038</v>
      </c>
      <c r="F24" s="69">
        <v>32.436591765373386</v>
      </c>
      <c r="G24" s="66"/>
      <c r="H24" s="241">
        <v>1.342439093726406</v>
      </c>
      <c r="I24" s="69">
        <v>31.36371324231692</v>
      </c>
      <c r="K24" s="75"/>
    </row>
    <row r="25" spans="1:11" ht="12.75" customHeight="1">
      <c r="A25" s="48" t="s">
        <v>12</v>
      </c>
      <c r="B25" s="129">
        <v>2.0729233053608467</v>
      </c>
      <c r="C25" s="69">
        <v>28.45625535906651</v>
      </c>
      <c r="D25" s="66"/>
      <c r="E25" s="241">
        <v>1.248254657903162</v>
      </c>
      <c r="F25" s="69">
        <v>32.49970552688064</v>
      </c>
      <c r="G25" s="66"/>
      <c r="H25" s="241">
        <v>1.390805939492335</v>
      </c>
      <c r="I25" s="69">
        <v>31.530926552439432</v>
      </c>
      <c r="K25" s="75"/>
    </row>
    <row r="26" spans="1:11" ht="12.75" customHeight="1">
      <c r="A26" s="48" t="s">
        <v>13</v>
      </c>
      <c r="B26" s="129">
        <v>1.7551569558984306</v>
      </c>
      <c r="C26" s="69">
        <v>28.5002138268935</v>
      </c>
      <c r="D26" s="69"/>
      <c r="E26" s="241">
        <v>1.3653847649310349</v>
      </c>
      <c r="F26" s="69">
        <v>32.75822122183448</v>
      </c>
      <c r="G26" s="69"/>
      <c r="H26" s="241">
        <v>1.40965479019414</v>
      </c>
      <c r="I26" s="69">
        <v>32.03628208205471</v>
      </c>
      <c r="K26" s="75"/>
    </row>
    <row r="27" spans="1:11" ht="12.75" customHeight="1">
      <c r="A27" s="48" t="s">
        <v>14</v>
      </c>
      <c r="B27" s="129">
        <v>1.8747659007310955</v>
      </c>
      <c r="C27" s="69">
        <v>27.652444022193553</v>
      </c>
      <c r="D27" s="69"/>
      <c r="E27" s="241">
        <v>1.2346959110531504</v>
      </c>
      <c r="F27" s="69">
        <v>32.261693716849244</v>
      </c>
      <c r="G27" s="69"/>
      <c r="H27" s="241">
        <v>1.2966254794431686</v>
      </c>
      <c r="I27" s="69">
        <v>31.62417141848523</v>
      </c>
      <c r="K27" s="75"/>
    </row>
    <row r="28" spans="1:11" ht="12.75" customHeight="1">
      <c r="A28" s="48" t="s">
        <v>15</v>
      </c>
      <c r="B28" s="129">
        <v>1.7955392313413479</v>
      </c>
      <c r="C28" s="69">
        <v>27.535233983982042</v>
      </c>
      <c r="D28" s="66"/>
      <c r="E28" s="241">
        <v>1.1224556681220001</v>
      </c>
      <c r="F28" s="69">
        <v>32.31836157224099</v>
      </c>
      <c r="G28" s="66"/>
      <c r="H28" s="241">
        <v>1.158374861803685</v>
      </c>
      <c r="I28" s="69">
        <v>31.955243233316423</v>
      </c>
      <c r="K28" s="75"/>
    </row>
    <row r="29" spans="1:11" ht="12.75" customHeight="1">
      <c r="A29" s="48" t="s">
        <v>16</v>
      </c>
      <c r="B29" s="129">
        <v>1.698232242770519</v>
      </c>
      <c r="C29" s="69">
        <v>28.050182494568187</v>
      </c>
      <c r="D29" s="66"/>
      <c r="E29" s="241">
        <v>1.3879983497925479</v>
      </c>
      <c r="F29" s="69">
        <v>30.911070702987953</v>
      </c>
      <c r="G29" s="66"/>
      <c r="H29" s="241">
        <v>1.3922679627566574</v>
      </c>
      <c r="I29" s="69">
        <v>30.7918460554809</v>
      </c>
      <c r="K29" s="75"/>
    </row>
    <row r="30" spans="1:11" ht="12.75" customHeight="1">
      <c r="A30" s="48" t="s">
        <v>17</v>
      </c>
      <c r="B30" s="129">
        <v>1.8710881229798082</v>
      </c>
      <c r="C30" s="69">
        <v>27.261206122983843</v>
      </c>
      <c r="D30" s="66"/>
      <c r="E30" s="241">
        <v>1.2811059667502425</v>
      </c>
      <c r="F30" s="69">
        <v>31.422749225102773</v>
      </c>
      <c r="G30" s="66"/>
      <c r="H30" s="241">
        <v>1.298605782281094</v>
      </c>
      <c r="I30" s="69">
        <v>31.235685258506855</v>
      </c>
      <c r="K30" s="75"/>
    </row>
    <row r="31" spans="1:11" ht="12.75" customHeight="1">
      <c r="A31" s="48" t="s">
        <v>18</v>
      </c>
      <c r="B31" s="129">
        <v>1.5920205582425613</v>
      </c>
      <c r="C31" s="69">
        <v>27.89056774160049</v>
      </c>
      <c r="D31" s="66"/>
      <c r="E31" s="241">
        <v>1.153659694954585</v>
      </c>
      <c r="F31" s="69">
        <v>32.22562305000922</v>
      </c>
      <c r="G31" s="66"/>
      <c r="H31" s="241">
        <v>1.1677702158035115</v>
      </c>
      <c r="I31" s="69">
        <v>32.007162296423495</v>
      </c>
      <c r="K31" s="75"/>
    </row>
    <row r="32" spans="1:11" ht="12.75" customHeight="1">
      <c r="A32" s="48" t="s">
        <v>19</v>
      </c>
      <c r="B32" s="129">
        <v>1.7204896940624679</v>
      </c>
      <c r="C32" s="69">
        <v>27.83680359781276</v>
      </c>
      <c r="D32" s="66"/>
      <c r="E32" s="241">
        <v>1.2269340612471906</v>
      </c>
      <c r="F32" s="69">
        <v>31.431941902220466</v>
      </c>
      <c r="G32" s="66"/>
      <c r="H32" s="241">
        <v>1.250203299753806</v>
      </c>
      <c r="I32" s="69">
        <v>31.184895598509417</v>
      </c>
      <c r="K32" s="75"/>
    </row>
    <row r="33" spans="1:11" ht="12.75" customHeight="1">
      <c r="A33" s="48" t="s">
        <v>20</v>
      </c>
      <c r="B33" s="129">
        <v>1.8912830115583028</v>
      </c>
      <c r="C33" s="69">
        <v>27.942720068792145</v>
      </c>
      <c r="D33" s="69"/>
      <c r="E33" s="241">
        <v>1.3717777205770694</v>
      </c>
      <c r="F33" s="69">
        <v>30.7368510337157</v>
      </c>
      <c r="G33" s="69"/>
      <c r="H33" s="241">
        <v>1.3909541411765112</v>
      </c>
      <c r="I33" s="69">
        <v>30.595080326012404</v>
      </c>
      <c r="K33" s="75"/>
    </row>
    <row r="34" spans="1:11" ht="12.75" customHeight="1">
      <c r="A34" s="48" t="s">
        <v>21</v>
      </c>
      <c r="B34" s="129">
        <v>1.7516223823617845</v>
      </c>
      <c r="C34" s="69">
        <v>28.569737307256144</v>
      </c>
      <c r="D34" s="66"/>
      <c r="E34" s="241">
        <v>1.1142929487353388</v>
      </c>
      <c r="F34" s="69">
        <v>32.4816298904464</v>
      </c>
      <c r="G34" s="66"/>
      <c r="H34" s="241">
        <v>1.1376714329262196</v>
      </c>
      <c r="I34" s="69">
        <v>32.281658027657144</v>
      </c>
      <c r="K34" s="75"/>
    </row>
    <row r="35" spans="1:11" ht="12.75" customHeight="1">
      <c r="A35" s="53" t="s">
        <v>22</v>
      </c>
      <c r="B35" s="130">
        <v>2.0357490883606606</v>
      </c>
      <c r="C35" s="91">
        <v>28.1546218091987</v>
      </c>
      <c r="D35" s="91"/>
      <c r="E35" s="242">
        <v>1.3049811965835354</v>
      </c>
      <c r="F35" s="91">
        <v>31.9914043438389</v>
      </c>
      <c r="G35" s="91"/>
      <c r="H35" s="242">
        <v>1.3940137563954296</v>
      </c>
      <c r="I35" s="111">
        <v>31.373226469173776</v>
      </c>
      <c r="K35" s="75"/>
    </row>
    <row r="36" spans="1:11" ht="12">
      <c r="A36" s="73"/>
      <c r="B36" s="115"/>
      <c r="C36" s="115"/>
      <c r="D36" s="115"/>
      <c r="E36" s="115"/>
      <c r="F36" s="115"/>
      <c r="G36" s="115"/>
      <c r="H36" s="115"/>
      <c r="I36" s="74"/>
      <c r="K36" s="75"/>
    </row>
    <row r="37" spans="1:11" ht="12">
      <c r="A37" s="23" t="s">
        <v>138</v>
      </c>
      <c r="K37" s="75"/>
    </row>
    <row r="38" ht="11.25">
      <c r="K38" s="52"/>
    </row>
    <row r="39" ht="11.25">
      <c r="K39" s="52"/>
    </row>
  </sheetData>
  <sheetProtection/>
  <mergeCells count="4">
    <mergeCell ref="A13:I13"/>
    <mergeCell ref="B4:C4"/>
    <mergeCell ref="E4:F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2"/>
  <dimension ref="A1:J2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421875" style="5" customWidth="1"/>
    <col min="2" max="2" width="11.421875" style="10" customWidth="1"/>
    <col min="3" max="4" width="11.421875" style="5" customWidth="1"/>
    <col min="5" max="5" width="0.85546875" style="5" customWidth="1"/>
    <col min="6" max="6" width="11.421875" style="11" customWidth="1"/>
    <col min="7" max="7" width="9.140625" style="5" customWidth="1"/>
    <col min="8" max="8" width="22.7109375" style="5" customWidth="1"/>
    <col min="9" max="16384" width="9.140625" style="5" customWidth="1"/>
  </cols>
  <sheetData>
    <row r="1" spans="1:9" ht="12.75">
      <c r="A1" s="12" t="s">
        <v>163</v>
      </c>
      <c r="B1" s="3"/>
      <c r="C1" s="2"/>
      <c r="D1" s="2"/>
      <c r="E1" s="2"/>
      <c r="F1" s="4"/>
      <c r="G1" s="2"/>
      <c r="H1" s="2"/>
      <c r="I1" s="2"/>
    </row>
    <row r="2" spans="1:9" ht="12.75">
      <c r="A2" s="259" t="s">
        <v>159</v>
      </c>
      <c r="B2" s="3"/>
      <c r="C2" s="2"/>
      <c r="D2" s="2"/>
      <c r="E2" s="2"/>
      <c r="F2" s="4"/>
      <c r="G2" s="2"/>
      <c r="H2" s="2"/>
      <c r="I2" s="2"/>
    </row>
    <row r="3" spans="1:9" ht="12" customHeight="1">
      <c r="A3" s="21"/>
      <c r="B3" s="6"/>
      <c r="C3" s="7"/>
      <c r="D3" s="7"/>
      <c r="E3" s="7"/>
      <c r="F3" s="8"/>
      <c r="G3" s="9"/>
      <c r="H3" s="9"/>
      <c r="I3" s="9"/>
    </row>
    <row r="4" spans="1:6" ht="18.75" customHeight="1">
      <c r="A4" s="137" t="s">
        <v>27</v>
      </c>
      <c r="B4" s="267" t="s">
        <v>154</v>
      </c>
      <c r="C4" s="267"/>
      <c r="D4" s="267"/>
      <c r="E4" s="137"/>
      <c r="F4" s="270" t="s">
        <v>155</v>
      </c>
    </row>
    <row r="5" spans="1:6" ht="18.75" customHeight="1">
      <c r="A5" s="140" t="s">
        <v>0</v>
      </c>
      <c r="B5" s="8" t="s">
        <v>31</v>
      </c>
      <c r="C5" s="8" t="s">
        <v>28</v>
      </c>
      <c r="D5" s="8" t="s">
        <v>2</v>
      </c>
      <c r="E5" s="141"/>
      <c r="F5" s="271"/>
    </row>
    <row r="6" ht="7.5" customHeight="1">
      <c r="A6" s="10"/>
    </row>
    <row r="7" spans="1:10" ht="12.75" customHeight="1">
      <c r="A7" s="48" t="s">
        <v>3</v>
      </c>
      <c r="B7" s="100">
        <v>75</v>
      </c>
      <c r="C7" s="59">
        <v>353</v>
      </c>
      <c r="D7" s="237">
        <v>37757</v>
      </c>
      <c r="E7" s="238"/>
      <c r="F7" s="257">
        <f>B7/D7*100</f>
        <v>0.19863866302937205</v>
      </c>
      <c r="G7" s="19"/>
      <c r="I7" s="25"/>
      <c r="J7" s="16"/>
    </row>
    <row r="8" spans="1:10" ht="12.75" customHeight="1">
      <c r="A8" s="48" t="s">
        <v>4</v>
      </c>
      <c r="B8" s="100">
        <v>3</v>
      </c>
      <c r="C8" s="59">
        <v>6</v>
      </c>
      <c r="D8" s="237">
        <v>1221</v>
      </c>
      <c r="E8" s="238"/>
      <c r="F8" s="257">
        <f aca="true" t="shared" si="0" ref="F8:F27">B8/D8*100</f>
        <v>0.2457002457002457</v>
      </c>
      <c r="I8" s="25"/>
      <c r="J8" s="16"/>
    </row>
    <row r="9" spans="1:10" ht="12.75" customHeight="1">
      <c r="A9" s="48" t="s">
        <v>5</v>
      </c>
      <c r="B9" s="100">
        <v>212</v>
      </c>
      <c r="C9" s="59">
        <v>858</v>
      </c>
      <c r="D9" s="237">
        <v>94079</v>
      </c>
      <c r="E9" s="238"/>
      <c r="F9" s="257">
        <f t="shared" si="0"/>
        <v>0.22534253127690557</v>
      </c>
      <c r="I9" s="25"/>
      <c r="J9" s="16"/>
    </row>
    <row r="10" spans="1:10" ht="12.75" customHeight="1">
      <c r="A10" s="48" t="s">
        <v>6</v>
      </c>
      <c r="B10" s="100">
        <v>38</v>
      </c>
      <c r="C10" s="59">
        <v>122</v>
      </c>
      <c r="D10" s="237">
        <v>10565</v>
      </c>
      <c r="E10" s="238"/>
      <c r="F10" s="257">
        <f t="shared" si="0"/>
        <v>0.3596781826786559</v>
      </c>
      <c r="I10" s="25"/>
      <c r="J10" s="16"/>
    </row>
    <row r="11" spans="1:10" ht="12.75" customHeight="1">
      <c r="A11" s="48" t="s">
        <v>7</v>
      </c>
      <c r="B11" s="100">
        <v>84</v>
      </c>
      <c r="C11" s="59">
        <v>346</v>
      </c>
      <c r="D11" s="237">
        <v>45393</v>
      </c>
      <c r="E11" s="238"/>
      <c r="F11" s="257">
        <f t="shared" si="0"/>
        <v>0.18505055845614962</v>
      </c>
      <c r="I11" s="25"/>
      <c r="J11" s="16"/>
    </row>
    <row r="12" spans="1:10" ht="12.75" customHeight="1">
      <c r="A12" s="48" t="s">
        <v>30</v>
      </c>
      <c r="B12" s="100">
        <v>14</v>
      </c>
      <c r="C12" s="59">
        <v>99</v>
      </c>
      <c r="D12" s="237">
        <v>9941</v>
      </c>
      <c r="E12" s="238"/>
      <c r="F12" s="257">
        <f t="shared" si="0"/>
        <v>0.14083090232370987</v>
      </c>
      <c r="I12" s="25"/>
      <c r="J12" s="16"/>
    </row>
    <row r="13" spans="1:10" ht="12.75" customHeight="1">
      <c r="A13" s="48" t="s">
        <v>8</v>
      </c>
      <c r="B13" s="100">
        <v>46</v>
      </c>
      <c r="C13" s="59">
        <v>135</v>
      </c>
      <c r="D13" s="237">
        <v>11478</v>
      </c>
      <c r="E13" s="238"/>
      <c r="F13" s="257">
        <f t="shared" si="0"/>
        <v>0.4007666840913051</v>
      </c>
      <c r="I13" s="25"/>
      <c r="J13" s="16"/>
    </row>
    <row r="14" spans="1:10" ht="12.75" customHeight="1">
      <c r="A14" s="48" t="s">
        <v>9</v>
      </c>
      <c r="B14" s="100">
        <v>84</v>
      </c>
      <c r="C14" s="59">
        <v>377</v>
      </c>
      <c r="D14" s="237">
        <v>40448</v>
      </c>
      <c r="E14" s="238"/>
      <c r="F14" s="257">
        <f t="shared" si="0"/>
        <v>0.20767405063291136</v>
      </c>
      <c r="I14" s="25"/>
      <c r="J14" s="16"/>
    </row>
    <row r="15" spans="1:10" s="22" customFormat="1" ht="12.75" customHeight="1">
      <c r="A15" s="51" t="s">
        <v>10</v>
      </c>
      <c r="B15" s="100">
        <v>56</v>
      </c>
      <c r="C15" s="59">
        <v>294</v>
      </c>
      <c r="D15" s="237">
        <v>31574</v>
      </c>
      <c r="E15" s="239"/>
      <c r="F15" s="257">
        <f t="shared" si="0"/>
        <v>0.17736111990878572</v>
      </c>
      <c r="H15" s="5"/>
      <c r="I15" s="25"/>
      <c r="J15" s="16"/>
    </row>
    <row r="16" spans="1:10" ht="12.75" customHeight="1">
      <c r="A16" s="48" t="s">
        <v>11</v>
      </c>
      <c r="B16" s="100">
        <v>20</v>
      </c>
      <c r="C16" s="59">
        <v>76</v>
      </c>
      <c r="D16" s="237">
        <v>7740</v>
      </c>
      <c r="E16" s="238"/>
      <c r="F16" s="257">
        <f t="shared" si="0"/>
        <v>0.2583979328165375</v>
      </c>
      <c r="I16" s="25"/>
      <c r="J16" s="16"/>
    </row>
    <row r="17" spans="1:10" ht="12.75" customHeight="1">
      <c r="A17" s="48" t="s">
        <v>12</v>
      </c>
      <c r="B17" s="100">
        <v>27</v>
      </c>
      <c r="C17" s="59">
        <v>143</v>
      </c>
      <c r="D17" s="237">
        <v>13856</v>
      </c>
      <c r="E17" s="238"/>
      <c r="F17" s="257">
        <f t="shared" si="0"/>
        <v>0.19486143187066976</v>
      </c>
      <c r="I17" s="25"/>
      <c r="J17" s="16"/>
    </row>
    <row r="18" spans="1:10" ht="12.75" customHeight="1">
      <c r="A18" s="48" t="s">
        <v>13</v>
      </c>
      <c r="B18" s="100">
        <v>130</v>
      </c>
      <c r="C18" s="59">
        <v>511</v>
      </c>
      <c r="D18" s="237">
        <v>54427</v>
      </c>
      <c r="E18" s="238"/>
      <c r="F18" s="257">
        <f t="shared" si="0"/>
        <v>0.23885204034762159</v>
      </c>
      <c r="I18" s="25"/>
      <c r="J18" s="16"/>
    </row>
    <row r="19" spans="1:10" ht="12.75" customHeight="1">
      <c r="A19" s="48" t="s">
        <v>14</v>
      </c>
      <c r="B19" s="100">
        <v>39</v>
      </c>
      <c r="C19" s="59">
        <v>122</v>
      </c>
      <c r="D19" s="237">
        <v>11348</v>
      </c>
      <c r="E19" s="238"/>
      <c r="F19" s="257">
        <f t="shared" si="0"/>
        <v>0.34367289390200917</v>
      </c>
      <c r="I19" s="25"/>
      <c r="J19" s="16"/>
    </row>
    <row r="20" spans="1:10" ht="12.75" customHeight="1">
      <c r="A20" s="48" t="s">
        <v>15</v>
      </c>
      <c r="B20" s="100">
        <v>8</v>
      </c>
      <c r="C20" s="59">
        <v>24</v>
      </c>
      <c r="D20" s="237">
        <v>2375</v>
      </c>
      <c r="E20" s="238"/>
      <c r="F20" s="257">
        <f t="shared" si="0"/>
        <v>0.3368421052631579</v>
      </c>
      <c r="I20" s="25"/>
      <c r="J20" s="16"/>
    </row>
    <row r="21" spans="1:10" ht="12.75" customHeight="1">
      <c r="A21" s="48" t="s">
        <v>16</v>
      </c>
      <c r="B21" s="100">
        <v>421</v>
      </c>
      <c r="C21" s="59">
        <v>1141</v>
      </c>
      <c r="D21" s="237">
        <v>56520</v>
      </c>
      <c r="E21" s="238"/>
      <c r="F21" s="257">
        <f t="shared" si="0"/>
        <v>0.7448690728945506</v>
      </c>
      <c r="I21" s="25"/>
      <c r="J21" s="16"/>
    </row>
    <row r="22" spans="1:10" ht="12.75" customHeight="1">
      <c r="A22" s="48" t="s">
        <v>17</v>
      </c>
      <c r="B22" s="100">
        <v>261</v>
      </c>
      <c r="C22" s="59">
        <v>661</v>
      </c>
      <c r="D22" s="237">
        <v>36007</v>
      </c>
      <c r="E22" s="238"/>
      <c r="F22" s="257">
        <f t="shared" si="0"/>
        <v>0.7248590551837143</v>
      </c>
      <c r="I22" s="25"/>
      <c r="J22" s="16"/>
    </row>
    <row r="23" spans="1:10" ht="12.75" customHeight="1">
      <c r="A23" s="48" t="s">
        <v>18</v>
      </c>
      <c r="B23" s="100">
        <v>12</v>
      </c>
      <c r="C23" s="59">
        <v>45</v>
      </c>
      <c r="D23" s="237">
        <v>4483</v>
      </c>
      <c r="E23" s="238"/>
      <c r="F23" s="257">
        <f t="shared" si="0"/>
        <v>0.26767789426723176</v>
      </c>
      <c r="I23" s="25"/>
      <c r="J23" s="16"/>
    </row>
    <row r="24" spans="1:10" ht="12.75" customHeight="1">
      <c r="A24" s="48" t="s">
        <v>19</v>
      </c>
      <c r="B24" s="100">
        <v>62</v>
      </c>
      <c r="C24" s="59">
        <v>212</v>
      </c>
      <c r="D24" s="237">
        <v>17228</v>
      </c>
      <c r="E24" s="238"/>
      <c r="F24" s="257">
        <f t="shared" si="0"/>
        <v>0.35987926631065703</v>
      </c>
      <c r="I24" s="25"/>
      <c r="J24" s="16"/>
    </row>
    <row r="25" spans="1:10" ht="12.75" customHeight="1">
      <c r="A25" s="48" t="s">
        <v>20</v>
      </c>
      <c r="B25" s="100">
        <v>519</v>
      </c>
      <c r="C25" s="59">
        <v>1181</v>
      </c>
      <c r="D25" s="237">
        <v>47136</v>
      </c>
      <c r="E25" s="238"/>
      <c r="F25" s="257">
        <f t="shared" si="0"/>
        <v>1.1010692464358451</v>
      </c>
      <c r="I25" s="25"/>
      <c r="J25" s="16"/>
    </row>
    <row r="26" spans="1:10" ht="12.75" customHeight="1">
      <c r="A26" s="52" t="s">
        <v>21</v>
      </c>
      <c r="B26" s="100">
        <v>49</v>
      </c>
      <c r="C26" s="59">
        <v>135</v>
      </c>
      <c r="D26" s="237">
        <v>13031</v>
      </c>
      <c r="E26" s="57"/>
      <c r="F26" s="257">
        <f t="shared" si="0"/>
        <v>0.3760263985879825</v>
      </c>
      <c r="I26" s="25"/>
      <c r="J26" s="16"/>
    </row>
    <row r="27" spans="1:10" ht="12.75" customHeight="1">
      <c r="A27" s="53" t="s">
        <v>22</v>
      </c>
      <c r="B27" s="54">
        <f>SUM(B7:B26)</f>
        <v>2160</v>
      </c>
      <c r="C27" s="55">
        <f>SUM(C7:C26)</f>
        <v>6841</v>
      </c>
      <c r="D27" s="56">
        <f>SUM(D7:D26)</f>
        <v>546607</v>
      </c>
      <c r="E27" s="56"/>
      <c r="F27" s="258">
        <f t="shared" si="0"/>
        <v>0.39516508204249123</v>
      </c>
      <c r="G27" s="18"/>
      <c r="H27" s="15"/>
      <c r="I27" s="26"/>
      <c r="J27" s="16"/>
    </row>
    <row r="28" ht="12.75" customHeight="1">
      <c r="A28" s="23"/>
    </row>
    <row r="29" spans="1:8" ht="11.25">
      <c r="A29" s="23" t="s">
        <v>138</v>
      </c>
      <c r="H29" s="13"/>
    </row>
  </sheetData>
  <sheetProtection/>
  <mergeCells count="2">
    <mergeCell ref="B4:D4"/>
    <mergeCell ref="F4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3"/>
  <dimension ref="A8:F9"/>
  <sheetViews>
    <sheetView showGridLines="0" zoomScalePageLayoutView="0" workbookViewId="0" topLeftCell="A1">
      <selection activeCell="H38" sqref="H38"/>
    </sheetView>
  </sheetViews>
  <sheetFormatPr defaultColWidth="9.140625" defaultRowHeight="12.75"/>
  <cols>
    <col min="1" max="6" width="9.140625" style="154" customWidth="1"/>
    <col min="7" max="7" width="9.8515625" style="154" bestFit="1" customWidth="1"/>
    <col min="8" max="16384" width="9.140625" style="154" customWidth="1"/>
  </cols>
  <sheetData>
    <row r="1" s="151" customFormat="1" ht="12"/>
    <row r="2" s="151" customFormat="1" ht="12"/>
    <row r="3" s="151" customFormat="1" ht="12"/>
    <row r="4" s="151" customFormat="1" ht="12"/>
    <row r="5" s="151" customFormat="1" ht="12"/>
    <row r="6" s="151" customFormat="1" ht="12"/>
    <row r="7" s="151" customFormat="1" ht="12"/>
    <row r="8" spans="1:6" ht="17.25">
      <c r="A8" s="152" t="s">
        <v>82</v>
      </c>
      <c r="B8" s="152"/>
      <c r="C8" s="152"/>
      <c r="D8" s="152"/>
      <c r="E8" s="152"/>
      <c r="F8" s="153"/>
    </row>
    <row r="9" ht="17.25">
      <c r="A9" s="152" t="s">
        <v>83</v>
      </c>
    </row>
    <row r="10" s="151" customFormat="1" ht="12"/>
    <row r="11" s="151" customFormat="1" ht="12"/>
    <row r="12" s="151" customFormat="1" ht="12"/>
    <row r="13" s="151" customFormat="1" ht="12"/>
    <row r="14" s="151" customFormat="1" ht="12"/>
  </sheetData>
  <sheetProtection/>
  <printOptions horizontalCentered="1" verticalCentered="1"/>
  <pageMargins left="0.551181102362204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R4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7.28125" style="156" customWidth="1"/>
    <col min="2" max="4" width="11.7109375" style="156" customWidth="1"/>
    <col min="5" max="5" width="0.85546875" style="156" customWidth="1"/>
    <col min="6" max="6" width="9.7109375" style="156" customWidth="1"/>
    <col min="7" max="7" width="0.85546875" style="156" customWidth="1"/>
    <col min="8" max="9" width="15.00390625" style="156" customWidth="1"/>
    <col min="10" max="16384" width="9.140625" style="156" customWidth="1"/>
  </cols>
  <sheetData>
    <row r="1" ht="12.75">
      <c r="A1" s="155" t="s">
        <v>84</v>
      </c>
    </row>
    <row r="2" ht="12.75">
      <c r="A2" s="157"/>
    </row>
    <row r="3" spans="1:9" ht="18.75" customHeight="1">
      <c r="A3" s="158" t="s">
        <v>27</v>
      </c>
      <c r="B3" s="159" t="s">
        <v>85</v>
      </c>
      <c r="C3" s="159"/>
      <c r="D3" s="159"/>
      <c r="E3" s="160"/>
      <c r="F3" s="275" t="s">
        <v>86</v>
      </c>
      <c r="G3" s="160"/>
      <c r="H3" s="159" t="s">
        <v>87</v>
      </c>
      <c r="I3" s="159"/>
    </row>
    <row r="4" spans="1:9" s="164" customFormat="1" ht="18.75" customHeight="1">
      <c r="A4" s="161" t="s">
        <v>0</v>
      </c>
      <c r="B4" s="162" t="s">
        <v>88</v>
      </c>
      <c r="C4" s="162" t="s">
        <v>89</v>
      </c>
      <c r="D4" s="162" t="s">
        <v>90</v>
      </c>
      <c r="E4" s="162"/>
      <c r="F4" s="276"/>
      <c r="G4" s="162"/>
      <c r="H4" s="163" t="s">
        <v>91</v>
      </c>
      <c r="I4" s="162" t="s">
        <v>92</v>
      </c>
    </row>
    <row r="5" ht="7.5" customHeight="1"/>
    <row r="6" spans="1:9" ht="12.75" customHeight="1">
      <c r="A6" s="165">
        <v>2003</v>
      </c>
      <c r="B6" s="166">
        <v>255</v>
      </c>
      <c r="C6" s="167">
        <v>3402</v>
      </c>
      <c r="D6" s="168">
        <v>3657</v>
      </c>
      <c r="E6" s="169"/>
      <c r="F6" s="169">
        <v>124118</v>
      </c>
      <c r="G6" s="169"/>
      <c r="H6" s="170">
        <v>3.3120139979459537</v>
      </c>
      <c r="I6" s="171">
        <v>8.879667266094406</v>
      </c>
    </row>
    <row r="7" ht="12.75" customHeight="1">
      <c r="A7" s="165" t="s">
        <v>139</v>
      </c>
    </row>
    <row r="8" spans="1:9" ht="12.75" customHeight="1">
      <c r="A8" s="165" t="s">
        <v>131</v>
      </c>
      <c r="B8" s="156">
        <v>269</v>
      </c>
      <c r="C8" s="167">
        <v>3519</v>
      </c>
      <c r="D8" s="167">
        <v>3788</v>
      </c>
      <c r="E8" s="156">
        <v>117156</v>
      </c>
      <c r="F8" s="169">
        <v>117156</v>
      </c>
      <c r="H8" s="170">
        <v>3.310121123518725</v>
      </c>
      <c r="I8" s="170">
        <v>8.253036190404806</v>
      </c>
    </row>
    <row r="9" spans="1:9" ht="12.75" customHeight="1">
      <c r="A9" s="165">
        <v>2007</v>
      </c>
      <c r="B9" s="156">
        <v>271</v>
      </c>
      <c r="C9" s="167">
        <v>3832</v>
      </c>
      <c r="D9" s="167">
        <v>4103</v>
      </c>
      <c r="F9" s="169">
        <v>125116</v>
      </c>
      <c r="H9" s="170">
        <v>3.6</v>
      </c>
      <c r="I9" s="170">
        <v>8.813777151820544</v>
      </c>
    </row>
    <row r="10" spans="1:9" ht="12.75" customHeight="1">
      <c r="A10" s="165">
        <v>2008</v>
      </c>
      <c r="B10" s="156">
        <v>270</v>
      </c>
      <c r="C10" s="167">
        <v>3726</v>
      </c>
      <c r="D10" s="167">
        <v>3996</v>
      </c>
      <c r="F10" s="169">
        <v>118891</v>
      </c>
      <c r="H10" s="170">
        <v>3.5257153999472375</v>
      </c>
      <c r="I10" s="170">
        <v>8.474642115288235</v>
      </c>
    </row>
    <row r="11" spans="1:9" ht="12.75" customHeight="1">
      <c r="A11" s="165">
        <v>2009</v>
      </c>
      <c r="B11" s="156">
        <v>236</v>
      </c>
      <c r="C11" s="167">
        <v>3504</v>
      </c>
      <c r="D11" s="167">
        <v>3740</v>
      </c>
      <c r="F11" s="169">
        <v>114793</v>
      </c>
      <c r="H11" s="170">
        <v>3.2998437426933607</v>
      </c>
      <c r="I11" s="170">
        <v>8.182533516753013</v>
      </c>
    </row>
    <row r="12" spans="2:3" ht="7.5" customHeight="1">
      <c r="B12" s="172"/>
      <c r="C12" s="172"/>
    </row>
    <row r="13" spans="1:9" ht="12.75" customHeight="1">
      <c r="A13" s="173" t="s">
        <v>142</v>
      </c>
      <c r="B13" s="174"/>
      <c r="C13" s="174"/>
      <c r="D13" s="174"/>
      <c r="E13" s="174"/>
      <c r="F13" s="174"/>
      <c r="G13" s="174"/>
      <c r="H13" s="174"/>
      <c r="I13" s="174"/>
    </row>
    <row r="14" ht="7.5" customHeight="1"/>
    <row r="15" spans="1:9" ht="12.75" customHeight="1">
      <c r="A15" s="175" t="s">
        <v>66</v>
      </c>
      <c r="B15" s="166">
        <v>15</v>
      </c>
      <c r="C15" s="166">
        <v>285</v>
      </c>
      <c r="D15" s="176">
        <v>300</v>
      </c>
      <c r="E15" s="166"/>
      <c r="F15" s="169">
        <v>8854</v>
      </c>
      <c r="G15" s="177"/>
      <c r="H15" s="245">
        <v>4.202386955790889</v>
      </c>
      <c r="I15" s="245">
        <v>9.02816227851483</v>
      </c>
    </row>
    <row r="16" spans="1:9" ht="12.75" customHeight="1">
      <c r="A16" s="175" t="s">
        <v>4</v>
      </c>
      <c r="B16" s="166">
        <v>1</v>
      </c>
      <c r="C16" s="166">
        <v>7</v>
      </c>
      <c r="D16" s="176">
        <v>8</v>
      </c>
      <c r="E16" s="166"/>
      <c r="F16" s="169">
        <v>225</v>
      </c>
      <c r="G16" s="177"/>
      <c r="H16" s="245">
        <v>3.9350713231677323</v>
      </c>
      <c r="I16" s="245">
        <v>7.830717293704104</v>
      </c>
    </row>
    <row r="17" spans="1:9" ht="12.75" customHeight="1">
      <c r="A17" s="175" t="s">
        <v>5</v>
      </c>
      <c r="B17" s="166">
        <v>29</v>
      </c>
      <c r="C17" s="166">
        <v>531</v>
      </c>
      <c r="D17" s="176">
        <v>560</v>
      </c>
      <c r="E17" s="166"/>
      <c r="F17" s="169">
        <v>18125</v>
      </c>
      <c r="G17" s="177"/>
      <c r="H17" s="245">
        <v>3.4093953193872832</v>
      </c>
      <c r="I17" s="245">
        <v>8.095070292007609</v>
      </c>
    </row>
    <row r="18" spans="1:9" ht="12.75" customHeight="1">
      <c r="A18" s="175" t="s">
        <v>6</v>
      </c>
      <c r="B18" s="166">
        <v>5</v>
      </c>
      <c r="C18" s="166">
        <v>43</v>
      </c>
      <c r="D18" s="176">
        <v>48</v>
      </c>
      <c r="E18" s="166"/>
      <c r="F18" s="169">
        <v>1360</v>
      </c>
      <c r="G18" s="177"/>
      <c r="H18" s="245">
        <v>2.305586243335415</v>
      </c>
      <c r="I18" s="245">
        <v>5.693783309679013</v>
      </c>
    </row>
    <row r="19" spans="1:9" ht="12.75" customHeight="1">
      <c r="A19" s="175" t="s">
        <v>7</v>
      </c>
      <c r="B19" s="166">
        <v>8</v>
      </c>
      <c r="C19" s="172">
        <v>202</v>
      </c>
      <c r="D19" s="176">
        <v>210</v>
      </c>
      <c r="E19" s="166"/>
      <c r="F19" s="169">
        <v>6993</v>
      </c>
      <c r="G19" s="177"/>
      <c r="H19" s="245">
        <v>2.462707571066704</v>
      </c>
      <c r="I19" s="245">
        <v>6.16957191481703</v>
      </c>
    </row>
    <row r="20" spans="1:9" ht="12.75" customHeight="1">
      <c r="A20" s="175" t="s">
        <v>30</v>
      </c>
      <c r="B20" s="166">
        <v>6</v>
      </c>
      <c r="C20" s="156">
        <v>57</v>
      </c>
      <c r="D20" s="176">
        <v>63</v>
      </c>
      <c r="E20" s="178"/>
      <c r="F20" s="169">
        <v>1974</v>
      </c>
      <c r="G20" s="178"/>
      <c r="H20" s="245">
        <v>3.2956685499058382</v>
      </c>
      <c r="I20" s="245">
        <v>7.405990072821817</v>
      </c>
    </row>
    <row r="21" spans="1:9" ht="12.75" customHeight="1">
      <c r="A21" s="175" t="s">
        <v>8</v>
      </c>
      <c r="B21" s="172">
        <v>8</v>
      </c>
      <c r="C21" s="156">
        <v>137</v>
      </c>
      <c r="D21" s="176">
        <v>145</v>
      </c>
      <c r="E21" s="172"/>
      <c r="F21" s="169">
        <v>3195</v>
      </c>
      <c r="H21" s="245">
        <v>5.9774095143870065</v>
      </c>
      <c r="I21" s="245">
        <v>9.504996444923083</v>
      </c>
    </row>
    <row r="22" spans="1:9" ht="12.75" customHeight="1">
      <c r="A22" s="175" t="s">
        <v>9</v>
      </c>
      <c r="B22" s="156">
        <v>13</v>
      </c>
      <c r="C22" s="156">
        <v>212</v>
      </c>
      <c r="D22" s="176">
        <v>225</v>
      </c>
      <c r="E22" s="169"/>
      <c r="F22" s="169">
        <v>9255</v>
      </c>
      <c r="H22" s="245">
        <v>3.3846292702739293</v>
      </c>
      <c r="I22" s="245">
        <v>9.522143742701491</v>
      </c>
    </row>
    <row r="23" spans="1:9" ht="12.75" customHeight="1">
      <c r="A23" s="175" t="s">
        <v>10</v>
      </c>
      <c r="B23" s="156">
        <v>14</v>
      </c>
      <c r="C23" s="156">
        <v>179</v>
      </c>
      <c r="D23" s="176">
        <v>193</v>
      </c>
      <c r="E23" s="169"/>
      <c r="F23" s="169">
        <v>7171</v>
      </c>
      <c r="H23" s="245">
        <v>3.332067262870757</v>
      </c>
      <c r="I23" s="245">
        <v>8.726562043653498</v>
      </c>
    </row>
    <row r="24" spans="1:9" ht="12.75" customHeight="1">
      <c r="A24" s="175" t="s">
        <v>11</v>
      </c>
      <c r="B24" s="156">
        <v>3</v>
      </c>
      <c r="C24" s="156">
        <v>37</v>
      </c>
      <c r="D24" s="176">
        <v>40</v>
      </c>
      <c r="F24" s="169">
        <v>1741</v>
      </c>
      <c r="H24" s="245">
        <v>2.726095549649015</v>
      </c>
      <c r="I24" s="245">
        <v>8.642686232265367</v>
      </c>
    </row>
    <row r="25" spans="1:9" ht="12.75" customHeight="1">
      <c r="A25" s="175" t="s">
        <v>12</v>
      </c>
      <c r="B25" s="156">
        <v>3</v>
      </c>
      <c r="C25" s="156">
        <v>62</v>
      </c>
      <c r="D25" s="176">
        <v>65</v>
      </c>
      <c r="F25" s="169">
        <v>2368</v>
      </c>
      <c r="H25" s="245">
        <v>2.3940186365143092</v>
      </c>
      <c r="I25" s="245">
        <v>6.689643482682637</v>
      </c>
    </row>
    <row r="26" spans="1:9" ht="12.75" customHeight="1">
      <c r="A26" s="175" t="s">
        <v>68</v>
      </c>
      <c r="B26" s="156">
        <v>26</v>
      </c>
      <c r="C26" s="156">
        <v>478</v>
      </c>
      <c r="D26" s="176">
        <v>504</v>
      </c>
      <c r="F26" s="169">
        <v>12117</v>
      </c>
      <c r="H26" s="245">
        <v>4.851565207346656</v>
      </c>
      <c r="I26" s="245">
        <v>9.00762938849667</v>
      </c>
    </row>
    <row r="27" spans="1:9" ht="12.75" customHeight="1">
      <c r="A27" s="175" t="s">
        <v>14</v>
      </c>
      <c r="B27" s="156">
        <v>3</v>
      </c>
      <c r="C27" s="156">
        <v>57</v>
      </c>
      <c r="D27" s="176">
        <v>60</v>
      </c>
      <c r="F27" s="169">
        <v>2176</v>
      </c>
      <c r="H27" s="245">
        <v>2.3692003948667324</v>
      </c>
      <c r="I27" s="245">
        <v>6.981721109759971</v>
      </c>
    </row>
    <row r="28" spans="1:9" ht="12.75" customHeight="1">
      <c r="A28" s="175" t="s">
        <v>15</v>
      </c>
      <c r="B28" s="156">
        <v>1</v>
      </c>
      <c r="C28" s="156">
        <v>9</v>
      </c>
      <c r="D28" s="176">
        <v>10</v>
      </c>
      <c r="F28" s="169">
        <v>596</v>
      </c>
      <c r="H28" s="245">
        <v>1.5629884338855893</v>
      </c>
      <c r="I28" s="245">
        <v>8.064625252019539</v>
      </c>
    </row>
    <row r="29" spans="1:9" ht="12.75" customHeight="1">
      <c r="A29" s="175" t="s">
        <v>132</v>
      </c>
      <c r="B29" s="156">
        <v>18</v>
      </c>
      <c r="C29" s="156">
        <v>335</v>
      </c>
      <c r="D29" s="176">
        <v>353</v>
      </c>
      <c r="F29" s="169">
        <v>9845</v>
      </c>
      <c r="H29" s="245">
        <v>2.4373235011841388</v>
      </c>
      <c r="I29" s="245">
        <v>6.710755203647052</v>
      </c>
    </row>
    <row r="30" spans="1:9" ht="12.75" customHeight="1">
      <c r="A30" s="175" t="s">
        <v>17</v>
      </c>
      <c r="B30" s="156">
        <v>27</v>
      </c>
      <c r="C30" s="156">
        <v>318</v>
      </c>
      <c r="D30" s="176">
        <v>345</v>
      </c>
      <c r="F30" s="169">
        <v>9727</v>
      </c>
      <c r="H30" s="245">
        <v>3.7924173637752694</v>
      </c>
      <c r="I30" s="245">
        <v>9.79170357723839</v>
      </c>
    </row>
    <row r="31" spans="1:9" ht="12.75" customHeight="1">
      <c r="A31" s="175" t="s">
        <v>18</v>
      </c>
      <c r="B31" s="156">
        <v>1</v>
      </c>
      <c r="C31" s="156">
        <v>25</v>
      </c>
      <c r="D31" s="176">
        <v>26</v>
      </c>
      <c r="F31" s="169">
        <v>964</v>
      </c>
      <c r="H31" s="245">
        <v>2.0527396178746247</v>
      </c>
      <c r="I31" s="245">
        <v>6.861258798995011</v>
      </c>
    </row>
    <row r="32" spans="1:9" ht="12.75" customHeight="1">
      <c r="A32" s="175" t="s">
        <v>143</v>
      </c>
      <c r="B32" s="156">
        <v>5</v>
      </c>
      <c r="C32" s="156">
        <v>98</v>
      </c>
      <c r="D32" s="176">
        <v>103</v>
      </c>
      <c r="F32" s="169">
        <v>3291</v>
      </c>
      <c r="H32" s="245">
        <v>2.25976305397104</v>
      </c>
      <c r="I32" s="245">
        <v>6.671680732404988</v>
      </c>
    </row>
    <row r="33" spans="1:9" ht="12.75" customHeight="1">
      <c r="A33" s="175" t="s">
        <v>133</v>
      </c>
      <c r="B33" s="156">
        <v>41</v>
      </c>
      <c r="C33" s="176">
        <v>299</v>
      </c>
      <c r="D33" s="176">
        <v>340</v>
      </c>
      <c r="F33" s="169">
        <v>7232</v>
      </c>
      <c r="H33" s="245">
        <v>2.8454502088058313</v>
      </c>
      <c r="I33" s="245">
        <v>5.893560600504277</v>
      </c>
    </row>
    <row r="34" spans="1:9" ht="12.75" customHeight="1">
      <c r="A34" s="175" t="s">
        <v>144</v>
      </c>
      <c r="B34" s="156">
        <v>6</v>
      </c>
      <c r="C34" s="156">
        <v>69</v>
      </c>
      <c r="D34" s="176">
        <v>75</v>
      </c>
      <c r="F34" s="169">
        <v>1900</v>
      </c>
      <c r="H34" s="245">
        <v>2.4285991839906744</v>
      </c>
      <c r="I34" s="245">
        <v>4.698678682094819</v>
      </c>
    </row>
    <row r="35" spans="1:18" ht="12.75" customHeight="1">
      <c r="A35" s="249" t="s">
        <v>103</v>
      </c>
      <c r="B35" s="246">
        <v>3</v>
      </c>
      <c r="C35" s="246">
        <v>56</v>
      </c>
      <c r="D35" s="243">
        <v>59</v>
      </c>
      <c r="E35" s="246"/>
      <c r="F35" s="247">
        <v>5207</v>
      </c>
      <c r="G35" s="246"/>
      <c r="H35" s="248" t="s">
        <v>40</v>
      </c>
      <c r="I35" s="248" t="s">
        <v>40</v>
      </c>
      <c r="M35" s="176"/>
      <c r="O35" s="169"/>
      <c r="Q35" s="245"/>
      <c r="R35" s="245"/>
    </row>
    <row r="36" spans="1:18" ht="12.75" customHeight="1">
      <c r="A36" s="249" t="s">
        <v>104</v>
      </c>
      <c r="B36" s="246">
        <v>0</v>
      </c>
      <c r="C36" s="246">
        <v>8</v>
      </c>
      <c r="D36" s="243">
        <v>8</v>
      </c>
      <c r="E36" s="246"/>
      <c r="F36" s="247">
        <v>477</v>
      </c>
      <c r="G36" s="246"/>
      <c r="H36" s="248" t="s">
        <v>40</v>
      </c>
      <c r="I36" s="248" t="s">
        <v>40</v>
      </c>
      <c r="M36" s="176"/>
      <c r="O36" s="169"/>
      <c r="Q36" s="245"/>
      <c r="R36" s="245"/>
    </row>
    <row r="37" spans="1:9" ht="12.75" customHeight="1">
      <c r="A37" s="179" t="s">
        <v>134</v>
      </c>
      <c r="B37" s="180">
        <v>236</v>
      </c>
      <c r="C37" s="180">
        <v>3504</v>
      </c>
      <c r="D37" s="180">
        <v>3740</v>
      </c>
      <c r="E37" s="181"/>
      <c r="F37" s="180">
        <v>114793</v>
      </c>
      <c r="G37" s="181"/>
      <c r="H37" s="182">
        <v>3.2998437426933607</v>
      </c>
      <c r="I37" s="182">
        <v>8.182533516753013</v>
      </c>
    </row>
    <row r="38" ht="11.25">
      <c r="A38" s="183" t="s">
        <v>145</v>
      </c>
    </row>
    <row r="39" ht="11.25">
      <c r="A39" s="184" t="s">
        <v>93</v>
      </c>
    </row>
    <row r="41" ht="11.25">
      <c r="A41" s="23" t="s">
        <v>138</v>
      </c>
    </row>
  </sheetData>
  <sheetProtection/>
  <mergeCells count="1">
    <mergeCell ref="F3:F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5"/>
  <dimension ref="A1:I3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8.140625" style="175" customWidth="1"/>
    <col min="2" max="9" width="10.7109375" style="175" customWidth="1"/>
    <col min="10" max="16384" width="9.140625" style="175" customWidth="1"/>
  </cols>
  <sheetData>
    <row r="1" s="187" customFormat="1" ht="12.75">
      <c r="A1" s="186" t="s">
        <v>146</v>
      </c>
    </row>
    <row r="2" ht="12">
      <c r="A2" s="188"/>
    </row>
    <row r="3" spans="1:9" ht="22.5" customHeight="1">
      <c r="A3" s="189"/>
      <c r="B3" s="278" t="s">
        <v>94</v>
      </c>
      <c r="C3" s="278"/>
      <c r="D3" s="278"/>
      <c r="E3" s="278"/>
      <c r="F3" s="190"/>
      <c r="G3" s="277" t="s">
        <v>95</v>
      </c>
      <c r="H3" s="191"/>
      <c r="I3" s="277" t="s">
        <v>96</v>
      </c>
    </row>
    <row r="4" spans="1:9" s="194" customFormat="1" ht="25.5" customHeight="1">
      <c r="A4" s="192" t="s">
        <v>0</v>
      </c>
      <c r="B4" s="193" t="s">
        <v>97</v>
      </c>
      <c r="C4" s="193" t="s">
        <v>98</v>
      </c>
      <c r="D4" s="193" t="s">
        <v>99</v>
      </c>
      <c r="E4" s="193" t="s">
        <v>100</v>
      </c>
      <c r="F4" s="193" t="s">
        <v>101</v>
      </c>
      <c r="G4" s="276"/>
      <c r="H4" s="193" t="s">
        <v>102</v>
      </c>
      <c r="I4" s="276"/>
    </row>
    <row r="5" ht="7.5" customHeight="1"/>
    <row r="6" spans="1:9" ht="12.75" customHeight="1">
      <c r="A6" s="175" t="s">
        <v>66</v>
      </c>
      <c r="B6" s="195">
        <v>15</v>
      </c>
      <c r="C6" s="195">
        <v>47</v>
      </c>
      <c r="D6" s="195">
        <v>96</v>
      </c>
      <c r="E6" s="195">
        <f aca="true" t="shared" si="0" ref="E6:E16">F6-D6-C6-B6</f>
        <v>142</v>
      </c>
      <c r="F6" s="195">
        <v>300</v>
      </c>
      <c r="G6" s="196">
        <f>(B6*14+C6*15+D6*16+E6*17)/F6</f>
        <v>16.216666666666665</v>
      </c>
      <c r="H6" s="195">
        <v>8854</v>
      </c>
      <c r="I6" s="196">
        <v>3.38829907386492</v>
      </c>
    </row>
    <row r="7" spans="1:9" ht="12.75" customHeight="1">
      <c r="A7" s="175" t="s">
        <v>4</v>
      </c>
      <c r="B7" s="195">
        <v>1</v>
      </c>
      <c r="C7" s="195">
        <v>0</v>
      </c>
      <c r="D7" s="195">
        <v>2</v>
      </c>
      <c r="E7" s="195">
        <f t="shared" si="0"/>
        <v>5</v>
      </c>
      <c r="F7" s="195">
        <v>8</v>
      </c>
      <c r="G7" s="196">
        <f aca="true" t="shared" si="1" ref="G7:G29">(B7*14+C7*15+D7*16+E7*17)/F7</f>
        <v>16.375</v>
      </c>
      <c r="H7" s="195">
        <v>225</v>
      </c>
      <c r="I7" s="196">
        <v>3.5555555555555554</v>
      </c>
    </row>
    <row r="8" spans="1:9" ht="12.75" customHeight="1">
      <c r="A8" s="175" t="s">
        <v>5</v>
      </c>
      <c r="B8" s="195">
        <v>29</v>
      </c>
      <c r="C8" s="195">
        <v>101</v>
      </c>
      <c r="D8" s="195">
        <v>181</v>
      </c>
      <c r="E8" s="195">
        <f t="shared" si="0"/>
        <v>249</v>
      </c>
      <c r="F8" s="195">
        <v>560</v>
      </c>
      <c r="G8" s="196">
        <f t="shared" si="1"/>
        <v>16.160714285714285</v>
      </c>
      <c r="H8" s="195">
        <v>18125</v>
      </c>
      <c r="I8" s="196">
        <v>3.089655172413793</v>
      </c>
    </row>
    <row r="9" spans="1:9" ht="12.75" customHeight="1">
      <c r="A9" s="175" t="s">
        <v>6</v>
      </c>
      <c r="B9" s="195">
        <v>5</v>
      </c>
      <c r="C9" s="195">
        <v>8</v>
      </c>
      <c r="D9" s="195">
        <v>12</v>
      </c>
      <c r="E9" s="195">
        <f t="shared" si="0"/>
        <v>23</v>
      </c>
      <c r="F9" s="195">
        <v>48</v>
      </c>
      <c r="G9" s="196">
        <f t="shared" si="1"/>
        <v>16.104166666666668</v>
      </c>
      <c r="H9" s="195">
        <v>1360</v>
      </c>
      <c r="I9" s="196">
        <v>3.5294117647058822</v>
      </c>
    </row>
    <row r="10" spans="1:9" ht="12.75" customHeight="1">
      <c r="A10" s="175" t="s">
        <v>7</v>
      </c>
      <c r="B10" s="195">
        <v>8</v>
      </c>
      <c r="C10" s="195">
        <v>34</v>
      </c>
      <c r="D10" s="195">
        <v>81</v>
      </c>
      <c r="E10" s="195">
        <f t="shared" si="0"/>
        <v>87</v>
      </c>
      <c r="F10" s="195">
        <v>210</v>
      </c>
      <c r="G10" s="196">
        <f t="shared" si="1"/>
        <v>16.176190476190477</v>
      </c>
      <c r="H10" s="195">
        <v>6993</v>
      </c>
      <c r="I10" s="196">
        <v>3.003003003003003</v>
      </c>
    </row>
    <row r="11" spans="1:9" ht="12.75" customHeight="1">
      <c r="A11" s="175" t="s">
        <v>30</v>
      </c>
      <c r="B11" s="195">
        <v>6</v>
      </c>
      <c r="C11" s="195">
        <v>8</v>
      </c>
      <c r="D11" s="195">
        <v>15</v>
      </c>
      <c r="E11" s="195">
        <f t="shared" si="0"/>
        <v>34</v>
      </c>
      <c r="F11" s="195">
        <v>63</v>
      </c>
      <c r="G11" s="196">
        <f t="shared" si="1"/>
        <v>16.22222222222222</v>
      </c>
      <c r="H11" s="195">
        <v>1974</v>
      </c>
      <c r="I11" s="196">
        <v>3.1914893617021276</v>
      </c>
    </row>
    <row r="12" spans="1:9" ht="12.75" customHeight="1">
      <c r="A12" s="175" t="s">
        <v>8</v>
      </c>
      <c r="B12" s="195">
        <v>8</v>
      </c>
      <c r="C12" s="195">
        <v>29</v>
      </c>
      <c r="D12" s="195">
        <v>45</v>
      </c>
      <c r="E12" s="195">
        <f t="shared" si="0"/>
        <v>63</v>
      </c>
      <c r="F12" s="195">
        <v>145</v>
      </c>
      <c r="G12" s="196">
        <f t="shared" si="1"/>
        <v>16.124137931034483</v>
      </c>
      <c r="H12" s="195">
        <v>3195</v>
      </c>
      <c r="I12" s="196">
        <v>4.538341158059469</v>
      </c>
    </row>
    <row r="13" spans="1:9" ht="12.75" customHeight="1">
      <c r="A13" s="175" t="s">
        <v>9</v>
      </c>
      <c r="B13" s="195">
        <v>13</v>
      </c>
      <c r="C13" s="195">
        <v>31</v>
      </c>
      <c r="D13" s="195">
        <v>76</v>
      </c>
      <c r="E13" s="195">
        <f t="shared" si="0"/>
        <v>105</v>
      </c>
      <c r="F13" s="195">
        <v>225</v>
      </c>
      <c r="G13" s="196">
        <f t="shared" si="1"/>
        <v>16.213333333333335</v>
      </c>
      <c r="H13" s="195">
        <v>9255</v>
      </c>
      <c r="I13" s="196">
        <v>2.4311183144246353</v>
      </c>
    </row>
    <row r="14" spans="1:9" ht="12.75" customHeight="1">
      <c r="A14" s="175" t="s">
        <v>10</v>
      </c>
      <c r="B14" s="195">
        <v>14</v>
      </c>
      <c r="C14" s="195">
        <v>33</v>
      </c>
      <c r="D14" s="195">
        <v>52</v>
      </c>
      <c r="E14" s="195">
        <f t="shared" si="0"/>
        <v>94</v>
      </c>
      <c r="F14" s="195">
        <v>193</v>
      </c>
      <c r="G14" s="196">
        <f t="shared" si="1"/>
        <v>16.17098445595855</v>
      </c>
      <c r="H14" s="195">
        <v>7171</v>
      </c>
      <c r="I14" s="196">
        <v>2.6913959001533954</v>
      </c>
    </row>
    <row r="15" spans="1:9" ht="12.75" customHeight="1">
      <c r="A15" s="175" t="s">
        <v>11</v>
      </c>
      <c r="B15" s="195">
        <v>3</v>
      </c>
      <c r="C15" s="195">
        <v>2</v>
      </c>
      <c r="D15" s="195">
        <v>14</v>
      </c>
      <c r="E15" s="195">
        <f t="shared" si="0"/>
        <v>21</v>
      </c>
      <c r="F15" s="195">
        <v>40</v>
      </c>
      <c r="G15" s="196">
        <f t="shared" si="1"/>
        <v>16.325</v>
      </c>
      <c r="H15" s="195">
        <v>1741</v>
      </c>
      <c r="I15" s="196">
        <v>2.2975301550832854</v>
      </c>
    </row>
    <row r="16" spans="1:9" ht="12.75" customHeight="1">
      <c r="A16" s="175" t="s">
        <v>12</v>
      </c>
      <c r="B16" s="195">
        <v>3</v>
      </c>
      <c r="C16" s="195">
        <v>7</v>
      </c>
      <c r="D16" s="195">
        <v>25</v>
      </c>
      <c r="E16" s="195">
        <f t="shared" si="0"/>
        <v>30</v>
      </c>
      <c r="F16" s="195">
        <v>65</v>
      </c>
      <c r="G16" s="196">
        <f t="shared" si="1"/>
        <v>16.26153846153846</v>
      </c>
      <c r="H16" s="195">
        <v>2368</v>
      </c>
      <c r="I16" s="196">
        <v>2.7449324324324325</v>
      </c>
    </row>
    <row r="17" spans="1:9" ht="12.75" customHeight="1">
      <c r="A17" s="175" t="s">
        <v>68</v>
      </c>
      <c r="B17" s="195">
        <v>26</v>
      </c>
      <c r="C17" s="195">
        <v>83</v>
      </c>
      <c r="D17" s="195">
        <v>174</v>
      </c>
      <c r="E17" s="195">
        <f>F17-D17-C17-B17</f>
        <v>221</v>
      </c>
      <c r="F17" s="195">
        <v>504</v>
      </c>
      <c r="G17" s="196">
        <f t="shared" si="1"/>
        <v>16.17063492063492</v>
      </c>
      <c r="H17" s="195">
        <v>12117</v>
      </c>
      <c r="I17" s="196">
        <v>4.15944540727903</v>
      </c>
    </row>
    <row r="18" spans="1:9" ht="12.75" customHeight="1">
      <c r="A18" s="175" t="s">
        <v>14</v>
      </c>
      <c r="B18" s="195">
        <v>3</v>
      </c>
      <c r="C18" s="195">
        <v>5</v>
      </c>
      <c r="D18" s="195">
        <v>24</v>
      </c>
      <c r="E18" s="195">
        <f aca="true" t="shared" si="2" ref="E18:E29">F18-D18-C18-B18</f>
        <v>28</v>
      </c>
      <c r="F18" s="195">
        <v>60</v>
      </c>
      <c r="G18" s="196">
        <f t="shared" si="1"/>
        <v>16.283333333333335</v>
      </c>
      <c r="H18" s="195">
        <v>2176</v>
      </c>
      <c r="I18" s="196">
        <v>2.7573529411764706</v>
      </c>
    </row>
    <row r="19" spans="1:9" ht="12.75" customHeight="1">
      <c r="A19" s="175" t="s">
        <v>15</v>
      </c>
      <c r="B19" s="195">
        <v>1</v>
      </c>
      <c r="C19" s="195">
        <v>2</v>
      </c>
      <c r="D19" s="195">
        <v>6</v>
      </c>
      <c r="E19" s="195">
        <f t="shared" si="2"/>
        <v>1</v>
      </c>
      <c r="F19" s="195">
        <v>10</v>
      </c>
      <c r="G19" s="196">
        <f t="shared" si="1"/>
        <v>15.7</v>
      </c>
      <c r="H19" s="195">
        <v>596</v>
      </c>
      <c r="I19" s="196">
        <v>1.6778523489932886</v>
      </c>
    </row>
    <row r="20" spans="1:9" ht="12.75" customHeight="1">
      <c r="A20" s="175" t="s">
        <v>132</v>
      </c>
      <c r="B20" s="195">
        <v>18</v>
      </c>
      <c r="C20" s="195">
        <v>65</v>
      </c>
      <c r="D20" s="195">
        <v>107</v>
      </c>
      <c r="E20" s="195">
        <f t="shared" si="2"/>
        <v>163</v>
      </c>
      <c r="F20" s="195">
        <v>353</v>
      </c>
      <c r="G20" s="196">
        <f t="shared" si="1"/>
        <v>16.175637393767705</v>
      </c>
      <c r="H20" s="195">
        <v>9845</v>
      </c>
      <c r="I20" s="196">
        <v>3.585576434738446</v>
      </c>
    </row>
    <row r="21" spans="1:9" ht="12.75" customHeight="1">
      <c r="A21" s="175" t="s">
        <v>17</v>
      </c>
      <c r="B21" s="195">
        <v>27</v>
      </c>
      <c r="C21" s="195">
        <v>57</v>
      </c>
      <c r="D21" s="195">
        <v>99</v>
      </c>
      <c r="E21" s="195">
        <f t="shared" si="2"/>
        <v>162</v>
      </c>
      <c r="F21" s="195">
        <v>345</v>
      </c>
      <c r="G21" s="196">
        <f t="shared" si="1"/>
        <v>16.14782608695652</v>
      </c>
      <c r="H21" s="195">
        <v>9727</v>
      </c>
      <c r="I21" s="196">
        <v>3.5468284157499745</v>
      </c>
    </row>
    <row r="22" spans="1:9" ht="12.75" customHeight="1">
      <c r="A22" s="175" t="s">
        <v>18</v>
      </c>
      <c r="B22" s="195">
        <v>1</v>
      </c>
      <c r="C22" s="195">
        <v>5</v>
      </c>
      <c r="D22" s="195">
        <v>6</v>
      </c>
      <c r="E22" s="195">
        <f t="shared" si="2"/>
        <v>14</v>
      </c>
      <c r="F22" s="195">
        <v>26</v>
      </c>
      <c r="G22" s="196">
        <f t="shared" si="1"/>
        <v>16.26923076923077</v>
      </c>
      <c r="H22" s="195">
        <v>964</v>
      </c>
      <c r="I22" s="196">
        <v>2.6970954356846475</v>
      </c>
    </row>
    <row r="23" spans="1:9" ht="12.75" customHeight="1">
      <c r="A23" s="175" t="s">
        <v>143</v>
      </c>
      <c r="B23" s="195">
        <v>5</v>
      </c>
      <c r="C23" s="195">
        <v>21</v>
      </c>
      <c r="D23" s="195">
        <v>30</v>
      </c>
      <c r="E23" s="195">
        <f t="shared" si="2"/>
        <v>47</v>
      </c>
      <c r="F23" s="195">
        <v>103</v>
      </c>
      <c r="G23" s="196">
        <f t="shared" si="1"/>
        <v>16.155339805825243</v>
      </c>
      <c r="H23" s="195">
        <v>3291</v>
      </c>
      <c r="I23" s="196">
        <v>3.1297477970221816</v>
      </c>
    </row>
    <row r="24" spans="1:9" ht="12.75" customHeight="1">
      <c r="A24" s="175" t="s">
        <v>133</v>
      </c>
      <c r="B24" s="195">
        <v>41</v>
      </c>
      <c r="C24" s="195">
        <v>60</v>
      </c>
      <c r="D24" s="195">
        <v>108</v>
      </c>
      <c r="E24" s="195">
        <f t="shared" si="2"/>
        <v>131</v>
      </c>
      <c r="F24" s="195">
        <v>340</v>
      </c>
      <c r="G24" s="196">
        <f t="shared" si="1"/>
        <v>15.967647058823529</v>
      </c>
      <c r="H24" s="195">
        <v>7232</v>
      </c>
      <c r="I24" s="196">
        <v>4.701327433628318</v>
      </c>
    </row>
    <row r="25" spans="1:9" ht="12.75" customHeight="1">
      <c r="A25" s="175" t="s">
        <v>144</v>
      </c>
      <c r="B25" s="195">
        <v>6</v>
      </c>
      <c r="C25" s="195">
        <v>12</v>
      </c>
      <c r="D25" s="195">
        <v>23</v>
      </c>
      <c r="E25" s="195">
        <f t="shared" si="2"/>
        <v>34</v>
      </c>
      <c r="F25" s="195">
        <v>75</v>
      </c>
      <c r="G25" s="196">
        <f t="shared" si="1"/>
        <v>16.133333333333333</v>
      </c>
      <c r="H25" s="195">
        <v>1900</v>
      </c>
      <c r="I25" s="196">
        <v>3.9473684210526314</v>
      </c>
    </row>
    <row r="26" spans="1:9" s="188" customFormat="1" ht="12.75" customHeight="1">
      <c r="A26" s="188" t="s">
        <v>22</v>
      </c>
      <c r="B26" s="197">
        <f>SUM(B6:B25)</f>
        <v>233</v>
      </c>
      <c r="C26" s="197">
        <v>610</v>
      </c>
      <c r="D26" s="197">
        <v>1176</v>
      </c>
      <c r="E26" s="197">
        <f t="shared" si="2"/>
        <v>1654</v>
      </c>
      <c r="F26" s="197">
        <v>3673</v>
      </c>
      <c r="G26" s="198">
        <f t="shared" si="1"/>
        <v>16.157364552137217</v>
      </c>
      <c r="H26" s="197">
        <v>109109</v>
      </c>
      <c r="I26" s="198">
        <v>3.3663584122299715</v>
      </c>
    </row>
    <row r="27" spans="1:9" ht="12.75" customHeight="1">
      <c r="A27" s="175" t="s">
        <v>103</v>
      </c>
      <c r="B27" s="195">
        <v>3</v>
      </c>
      <c r="C27" s="195">
        <v>8</v>
      </c>
      <c r="D27" s="195">
        <v>17</v>
      </c>
      <c r="E27" s="195">
        <f t="shared" si="2"/>
        <v>31</v>
      </c>
      <c r="F27" s="195">
        <v>59</v>
      </c>
      <c r="G27" s="196">
        <f t="shared" si="1"/>
        <v>16.28813559322034</v>
      </c>
      <c r="H27" s="195">
        <v>5207</v>
      </c>
      <c r="I27" s="196">
        <v>1.1330900710581908</v>
      </c>
    </row>
    <row r="28" spans="1:9" ht="12.75" customHeight="1">
      <c r="A28" s="175" t="s">
        <v>104</v>
      </c>
      <c r="B28" s="195">
        <v>0</v>
      </c>
      <c r="C28" s="195">
        <v>0</v>
      </c>
      <c r="D28" s="195">
        <v>4</v>
      </c>
      <c r="E28" s="195">
        <f t="shared" si="2"/>
        <v>4</v>
      </c>
      <c r="F28" s="195">
        <v>8</v>
      </c>
      <c r="G28" s="196">
        <f t="shared" si="1"/>
        <v>16.5</v>
      </c>
      <c r="H28" s="195">
        <v>477</v>
      </c>
      <c r="I28" s="196">
        <v>1.6771488469601679</v>
      </c>
    </row>
    <row r="29" spans="1:9" s="188" customFormat="1" ht="12.75" customHeight="1">
      <c r="A29" s="179" t="s">
        <v>105</v>
      </c>
      <c r="B29" s="199">
        <f>SUM(B26:B28)</f>
        <v>236</v>
      </c>
      <c r="C29" s="199">
        <v>618</v>
      </c>
      <c r="D29" s="199">
        <v>1197</v>
      </c>
      <c r="E29" s="199">
        <f t="shared" si="2"/>
        <v>1689</v>
      </c>
      <c r="F29" s="199">
        <v>3740</v>
      </c>
      <c r="G29" s="200">
        <f t="shared" si="1"/>
        <v>16.160160427807487</v>
      </c>
      <c r="H29" s="199">
        <v>114793</v>
      </c>
      <c r="I29" s="200">
        <v>3.2580383821313146</v>
      </c>
    </row>
    <row r="30" spans="1:8" ht="11.25">
      <c r="A30" s="183" t="s">
        <v>145</v>
      </c>
      <c r="B30" s="195"/>
      <c r="C30" s="195"/>
      <c r="D30" s="195"/>
      <c r="E30" s="195"/>
      <c r="F30" s="195"/>
      <c r="H30" s="195"/>
    </row>
    <row r="31" spans="2:8" ht="11.25">
      <c r="B31" s="195"/>
      <c r="C31" s="195"/>
      <c r="D31" s="195"/>
      <c r="E31" s="195"/>
      <c r="F31" s="195"/>
      <c r="H31" s="195"/>
    </row>
    <row r="32" spans="1:8" ht="11.25">
      <c r="A32" s="23" t="s">
        <v>138</v>
      </c>
      <c r="B32" s="195"/>
      <c r="C32" s="195"/>
      <c r="D32" s="195"/>
      <c r="F32" s="195"/>
      <c r="G32" s="201"/>
      <c r="H32" s="195"/>
    </row>
    <row r="33" ht="11.25">
      <c r="H33" s="195"/>
    </row>
    <row r="34" spans="2:8" ht="11.25">
      <c r="B34" s="195"/>
      <c r="C34" s="195"/>
      <c r="D34" s="195"/>
      <c r="E34" s="195"/>
      <c r="F34" s="195"/>
      <c r="H34" s="195"/>
    </row>
    <row r="35" spans="2:8" ht="11.25">
      <c r="B35" s="195"/>
      <c r="C35" s="195"/>
      <c r="D35" s="195"/>
      <c r="E35" s="195"/>
      <c r="F35" s="195"/>
      <c r="H35" s="195"/>
    </row>
    <row r="36" spans="2:8" ht="11.25">
      <c r="B36" s="195"/>
      <c r="C36" s="195"/>
      <c r="D36" s="195"/>
      <c r="E36" s="195"/>
      <c r="F36" s="195"/>
      <c r="H36" s="195"/>
    </row>
    <row r="37" spans="2:8" ht="11.25">
      <c r="B37" s="195"/>
      <c r="C37" s="195"/>
      <c r="D37" s="195"/>
      <c r="E37" s="195"/>
      <c r="F37" s="195"/>
      <c r="H37" s="195"/>
    </row>
  </sheetData>
  <sheetProtection/>
  <mergeCells count="3">
    <mergeCell ref="G3:G4"/>
    <mergeCell ref="I3:I4"/>
    <mergeCell ref="B3:E3"/>
  </mergeCells>
  <printOptions horizontalCentered="1" verticalCentered="1"/>
  <pageMargins left="0.7874015748031497" right="0.7874015748031497" top="0.41" bottom="0.67" header="0.26" footer="0.33"/>
  <pageSetup horizontalDpi="300" verticalDpi="300" orientation="landscape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6"/>
  <dimension ref="A1:F3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6.28125" style="205" customWidth="1"/>
    <col min="2" max="2" width="10.28125" style="222" customWidth="1"/>
    <col min="3" max="6" width="10.28125" style="205" customWidth="1"/>
    <col min="7" max="16384" width="9.140625" style="205" customWidth="1"/>
  </cols>
  <sheetData>
    <row r="1" spans="1:6" ht="12.75">
      <c r="A1" s="202" t="s">
        <v>106</v>
      </c>
      <c r="B1" s="203"/>
      <c r="C1" s="204"/>
      <c r="D1" s="204"/>
      <c r="E1" s="204"/>
      <c r="F1" s="204"/>
    </row>
    <row r="2" spans="1:6" ht="12.75">
      <c r="A2" s="157" t="s">
        <v>147</v>
      </c>
      <c r="B2" s="203"/>
      <c r="C2" s="204"/>
      <c r="D2" s="204"/>
      <c r="E2" s="204"/>
      <c r="F2" s="204"/>
    </row>
    <row r="3" spans="1:6" ht="12.75">
      <c r="A3" s="206"/>
      <c r="B3" s="203"/>
      <c r="C3" s="204"/>
      <c r="D3" s="204"/>
      <c r="E3" s="204"/>
      <c r="F3" s="207"/>
    </row>
    <row r="4" spans="1:6" ht="12">
      <c r="A4" s="208"/>
      <c r="B4" s="279" t="s">
        <v>107</v>
      </c>
      <c r="C4" s="279"/>
      <c r="D4" s="279"/>
      <c r="E4" s="279"/>
      <c r="F4" s="208"/>
    </row>
    <row r="5" spans="1:6" ht="27" customHeight="1">
      <c r="A5" s="209" t="s">
        <v>108</v>
      </c>
      <c r="B5" s="210" t="s">
        <v>109</v>
      </c>
      <c r="C5" s="210" t="s">
        <v>110</v>
      </c>
      <c r="D5" s="210" t="s">
        <v>111</v>
      </c>
      <c r="E5" s="210" t="s">
        <v>112</v>
      </c>
      <c r="F5" s="210" t="s">
        <v>113</v>
      </c>
    </row>
    <row r="6" spans="1:6" ht="7.5" customHeight="1">
      <c r="A6" s="203"/>
      <c r="B6" s="203"/>
      <c r="C6" s="203"/>
      <c r="D6" s="203"/>
      <c r="E6" s="203"/>
      <c r="F6" s="203"/>
    </row>
    <row r="7" spans="1:6" ht="12">
      <c r="A7" s="211" t="s">
        <v>114</v>
      </c>
      <c r="B7" s="212">
        <v>234</v>
      </c>
      <c r="C7" s="212">
        <v>9028</v>
      </c>
      <c r="D7" s="213">
        <f aca="true" t="shared" si="0" ref="D7:D31">SUM(B7:C7)</f>
        <v>9262</v>
      </c>
      <c r="E7" s="212">
        <v>55104</v>
      </c>
      <c r="F7" s="214">
        <f aca="true" t="shared" si="1" ref="F7:F31">D7/E7*100</f>
        <v>16.80821718931475</v>
      </c>
    </row>
    <row r="8" spans="1:6" ht="12">
      <c r="A8" s="203" t="s">
        <v>115</v>
      </c>
      <c r="B8" s="201">
        <v>54</v>
      </c>
      <c r="C8" s="201">
        <v>307</v>
      </c>
      <c r="D8" s="215">
        <f t="shared" si="0"/>
        <v>361</v>
      </c>
      <c r="E8" s="201">
        <v>2746</v>
      </c>
      <c r="F8" s="216">
        <f t="shared" si="1"/>
        <v>13.146394756008739</v>
      </c>
    </row>
    <row r="9" spans="1:6" ht="12">
      <c r="A9" s="203" t="s">
        <v>116</v>
      </c>
      <c r="B9" s="201">
        <v>174</v>
      </c>
      <c r="C9" s="201">
        <v>6134</v>
      </c>
      <c r="D9" s="215">
        <f t="shared" si="0"/>
        <v>6308</v>
      </c>
      <c r="E9" s="201">
        <v>22298</v>
      </c>
      <c r="F9" s="216">
        <f t="shared" si="1"/>
        <v>28.289532693515113</v>
      </c>
    </row>
    <row r="10" spans="1:6" ht="12">
      <c r="A10" s="203" t="s">
        <v>117</v>
      </c>
      <c r="B10" s="201">
        <v>2</v>
      </c>
      <c r="C10" s="201">
        <v>2399</v>
      </c>
      <c r="D10" s="215">
        <f t="shared" si="0"/>
        <v>2401</v>
      </c>
      <c r="E10" s="201">
        <v>24253</v>
      </c>
      <c r="F10" s="216">
        <f t="shared" si="1"/>
        <v>9.899806209541087</v>
      </c>
    </row>
    <row r="11" spans="1:6" ht="12">
      <c r="A11" s="203" t="s">
        <v>104</v>
      </c>
      <c r="B11" s="201">
        <v>4</v>
      </c>
      <c r="C11" s="201">
        <v>188</v>
      </c>
      <c r="D11" s="215">
        <f t="shared" si="0"/>
        <v>192</v>
      </c>
      <c r="E11" s="201">
        <v>28807</v>
      </c>
      <c r="F11" s="216">
        <f t="shared" si="1"/>
        <v>0.6665046690040615</v>
      </c>
    </row>
    <row r="12" spans="1:6" ht="12">
      <c r="A12" s="211" t="s">
        <v>118</v>
      </c>
      <c r="B12" s="212">
        <v>0</v>
      </c>
      <c r="C12" s="212">
        <v>479</v>
      </c>
      <c r="D12" s="213">
        <f t="shared" si="0"/>
        <v>479</v>
      </c>
      <c r="E12" s="212">
        <v>50797</v>
      </c>
      <c r="F12" s="214">
        <f t="shared" si="1"/>
        <v>0.9429690729767506</v>
      </c>
    </row>
    <row r="13" spans="1:6" ht="12">
      <c r="A13" s="203" t="s">
        <v>115</v>
      </c>
      <c r="B13" s="201">
        <v>0</v>
      </c>
      <c r="C13" s="201">
        <v>49</v>
      </c>
      <c r="D13" s="215">
        <f t="shared" si="0"/>
        <v>49</v>
      </c>
      <c r="E13" s="201">
        <v>3895</v>
      </c>
      <c r="F13" s="216">
        <f t="shared" si="1"/>
        <v>1.258023106546855</v>
      </c>
    </row>
    <row r="14" spans="1:6" ht="12">
      <c r="A14" s="203" t="s">
        <v>116</v>
      </c>
      <c r="B14" s="201">
        <v>0</v>
      </c>
      <c r="C14" s="201">
        <v>309</v>
      </c>
      <c r="D14" s="215">
        <f t="shared" si="0"/>
        <v>309</v>
      </c>
      <c r="E14" s="201">
        <v>23591</v>
      </c>
      <c r="F14" s="216">
        <f t="shared" si="1"/>
        <v>1.309821542113518</v>
      </c>
    </row>
    <row r="15" spans="1:6" ht="12">
      <c r="A15" s="203" t="s">
        <v>117</v>
      </c>
      <c r="B15" s="201">
        <v>0</v>
      </c>
      <c r="C15" s="201">
        <v>108</v>
      </c>
      <c r="D15" s="215">
        <f t="shared" si="0"/>
        <v>108</v>
      </c>
      <c r="E15" s="201">
        <v>22034</v>
      </c>
      <c r="F15" s="216">
        <f t="shared" si="1"/>
        <v>0.4901515839157666</v>
      </c>
    </row>
    <row r="16" spans="1:6" ht="12">
      <c r="A16" s="203" t="s">
        <v>104</v>
      </c>
      <c r="B16" s="201">
        <v>0</v>
      </c>
      <c r="C16" s="201">
        <v>13</v>
      </c>
      <c r="D16" s="215">
        <f t="shared" si="0"/>
        <v>13</v>
      </c>
      <c r="E16" s="201">
        <v>1277</v>
      </c>
      <c r="F16" s="216">
        <f t="shared" si="1"/>
        <v>1.0180109631949883</v>
      </c>
    </row>
    <row r="17" spans="1:6" ht="12">
      <c r="A17" s="211" t="s">
        <v>119</v>
      </c>
      <c r="B17" s="212">
        <v>0</v>
      </c>
      <c r="C17" s="212">
        <v>23</v>
      </c>
      <c r="D17" s="213">
        <f t="shared" si="0"/>
        <v>23</v>
      </c>
      <c r="E17" s="212">
        <v>7839</v>
      </c>
      <c r="F17" s="214">
        <f t="shared" si="1"/>
        <v>0.2934047710167113</v>
      </c>
    </row>
    <row r="18" spans="1:6" ht="12">
      <c r="A18" s="203" t="s">
        <v>115</v>
      </c>
      <c r="B18" s="201">
        <v>0</v>
      </c>
      <c r="C18" s="201">
        <v>2</v>
      </c>
      <c r="D18" s="215">
        <f t="shared" si="0"/>
        <v>2</v>
      </c>
      <c r="E18" s="201">
        <v>366</v>
      </c>
      <c r="F18" s="216">
        <f t="shared" si="1"/>
        <v>0.546448087431694</v>
      </c>
    </row>
    <row r="19" spans="1:6" ht="12">
      <c r="A19" s="203" t="s">
        <v>116</v>
      </c>
      <c r="B19" s="201">
        <v>0</v>
      </c>
      <c r="C19" s="201">
        <v>16</v>
      </c>
      <c r="D19" s="215">
        <f t="shared" si="0"/>
        <v>16</v>
      </c>
      <c r="E19" s="201">
        <v>3533</v>
      </c>
      <c r="F19" s="216">
        <f t="shared" si="1"/>
        <v>0.4528729125389187</v>
      </c>
    </row>
    <row r="20" spans="1:6" ht="12">
      <c r="A20" s="203" t="s">
        <v>117</v>
      </c>
      <c r="B20" s="201">
        <v>0</v>
      </c>
      <c r="C20" s="201">
        <v>5</v>
      </c>
      <c r="D20" s="215">
        <f t="shared" si="0"/>
        <v>5</v>
      </c>
      <c r="E20" s="201">
        <v>3788</v>
      </c>
      <c r="F20" s="216">
        <f t="shared" si="1"/>
        <v>0.13199577613516367</v>
      </c>
    </row>
    <row r="21" spans="1:6" ht="12">
      <c r="A21" s="203" t="s">
        <v>104</v>
      </c>
      <c r="B21" s="201">
        <v>0</v>
      </c>
      <c r="C21" s="201">
        <v>0</v>
      </c>
      <c r="D21" s="215">
        <f t="shared" si="0"/>
        <v>0</v>
      </c>
      <c r="E21" s="201">
        <v>152</v>
      </c>
      <c r="F21" s="216">
        <f t="shared" si="1"/>
        <v>0</v>
      </c>
    </row>
    <row r="22" spans="1:6" ht="12">
      <c r="A22" s="211" t="s">
        <v>120</v>
      </c>
      <c r="B22" s="212">
        <v>2</v>
      </c>
      <c r="C22" s="212">
        <v>73</v>
      </c>
      <c r="D22" s="213">
        <f t="shared" si="0"/>
        <v>75</v>
      </c>
      <c r="E22" s="212">
        <v>1053</v>
      </c>
      <c r="F22" s="214">
        <f t="shared" si="1"/>
        <v>7.122507122507122</v>
      </c>
    </row>
    <row r="23" spans="1:6" ht="12">
      <c r="A23" s="203" t="s">
        <v>115</v>
      </c>
      <c r="B23" s="201">
        <v>0</v>
      </c>
      <c r="C23" s="201">
        <v>2</v>
      </c>
      <c r="D23" s="215">
        <f t="shared" si="0"/>
        <v>2</v>
      </c>
      <c r="E23" s="201">
        <v>45</v>
      </c>
      <c r="F23" s="217">
        <f t="shared" si="1"/>
        <v>4.444444444444445</v>
      </c>
    </row>
    <row r="24" spans="1:6" ht="12">
      <c r="A24" s="203" t="s">
        <v>116</v>
      </c>
      <c r="B24" s="201">
        <v>0</v>
      </c>
      <c r="C24" s="201">
        <v>15</v>
      </c>
      <c r="D24" s="215">
        <f t="shared" si="0"/>
        <v>15</v>
      </c>
      <c r="E24" s="201">
        <v>189</v>
      </c>
      <c r="F24" s="217">
        <f t="shared" si="1"/>
        <v>7.936507936507936</v>
      </c>
    </row>
    <row r="25" spans="1:6" ht="12">
      <c r="A25" s="203" t="s">
        <v>117</v>
      </c>
      <c r="B25" s="201">
        <v>0</v>
      </c>
      <c r="C25" s="201">
        <v>4</v>
      </c>
      <c r="D25" s="215">
        <f t="shared" si="0"/>
        <v>4</v>
      </c>
      <c r="E25" s="201">
        <v>175</v>
      </c>
      <c r="F25" s="217">
        <f t="shared" si="1"/>
        <v>2.2857142857142856</v>
      </c>
    </row>
    <row r="26" spans="1:6" ht="12">
      <c r="A26" s="203" t="s">
        <v>104</v>
      </c>
      <c r="B26" s="201">
        <v>2</v>
      </c>
      <c r="C26" s="201">
        <v>52</v>
      </c>
      <c r="D26" s="215">
        <f t="shared" si="0"/>
        <v>54</v>
      </c>
      <c r="E26" s="201">
        <v>644</v>
      </c>
      <c r="F26" s="217">
        <f t="shared" si="1"/>
        <v>8.385093167701864</v>
      </c>
    </row>
    <row r="27" spans="1:6" ht="12">
      <c r="A27" s="211" t="s">
        <v>37</v>
      </c>
      <c r="B27" s="212">
        <f aca="true" t="shared" si="2" ref="B27:C31">B7+B12+B17+B22</f>
        <v>236</v>
      </c>
      <c r="C27" s="212">
        <f t="shared" si="2"/>
        <v>9603</v>
      </c>
      <c r="D27" s="213">
        <f t="shared" si="0"/>
        <v>9839</v>
      </c>
      <c r="E27" s="212">
        <f>E7+E12+E17+E22</f>
        <v>114793</v>
      </c>
      <c r="F27" s="214">
        <f t="shared" si="1"/>
        <v>8.57108011812567</v>
      </c>
    </row>
    <row r="28" spans="1:6" ht="12">
      <c r="A28" s="203" t="s">
        <v>115</v>
      </c>
      <c r="B28" s="201">
        <f t="shared" si="2"/>
        <v>54</v>
      </c>
      <c r="C28" s="201">
        <f t="shared" si="2"/>
        <v>360</v>
      </c>
      <c r="D28" s="215">
        <f t="shared" si="0"/>
        <v>414</v>
      </c>
      <c r="E28" s="201">
        <f>E8+E13+E18+E23</f>
        <v>7052</v>
      </c>
      <c r="F28" s="217">
        <f t="shared" si="1"/>
        <v>5.870674985819626</v>
      </c>
    </row>
    <row r="29" spans="1:6" ht="12">
      <c r="A29" s="203" t="s">
        <v>116</v>
      </c>
      <c r="B29" s="201">
        <f t="shared" si="2"/>
        <v>174</v>
      </c>
      <c r="C29" s="201">
        <f t="shared" si="2"/>
        <v>6474</v>
      </c>
      <c r="D29" s="215">
        <f t="shared" si="0"/>
        <v>6648</v>
      </c>
      <c r="E29" s="201">
        <f>E9+E14+E19+E24</f>
        <v>49611</v>
      </c>
      <c r="F29" s="217">
        <f t="shared" si="1"/>
        <v>13.400253975932758</v>
      </c>
    </row>
    <row r="30" spans="1:6" ht="12">
      <c r="A30" s="203" t="s">
        <v>117</v>
      </c>
      <c r="B30" s="201">
        <f t="shared" si="2"/>
        <v>2</v>
      </c>
      <c r="C30" s="201">
        <f t="shared" si="2"/>
        <v>2516</v>
      </c>
      <c r="D30" s="215">
        <f t="shared" si="0"/>
        <v>2518</v>
      </c>
      <c r="E30" s="201">
        <f>E10+E15+E20+E25</f>
        <v>50250</v>
      </c>
      <c r="F30" s="217">
        <f t="shared" si="1"/>
        <v>5.010945273631841</v>
      </c>
    </row>
    <row r="31" spans="1:6" ht="12">
      <c r="A31" s="218" t="s">
        <v>104</v>
      </c>
      <c r="B31" s="219">
        <f t="shared" si="2"/>
        <v>6</v>
      </c>
      <c r="C31" s="219">
        <f t="shared" si="2"/>
        <v>253</v>
      </c>
      <c r="D31" s="220">
        <f t="shared" si="0"/>
        <v>259</v>
      </c>
      <c r="E31" s="219">
        <f>E11+E16+E21+E26</f>
        <v>30880</v>
      </c>
      <c r="F31" s="221">
        <f t="shared" si="1"/>
        <v>0.8387305699481866</v>
      </c>
    </row>
    <row r="33" ht="12">
      <c r="A33" s="23" t="s">
        <v>138</v>
      </c>
    </row>
  </sheetData>
  <sheetProtection/>
  <mergeCells count="1">
    <mergeCell ref="B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7"/>
  <dimension ref="A1:G3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1.7109375" style="175" customWidth="1"/>
    <col min="2" max="7" width="14.7109375" style="175" customWidth="1"/>
    <col min="8" max="16384" width="9.140625" style="175" customWidth="1"/>
  </cols>
  <sheetData>
    <row r="1" s="187" customFormat="1" ht="12.75">
      <c r="A1" s="223" t="s">
        <v>121</v>
      </c>
    </row>
    <row r="2" s="187" customFormat="1" ht="12.75">
      <c r="A2" s="223" t="s">
        <v>149</v>
      </c>
    </row>
    <row r="3" ht="12">
      <c r="A3" s="188"/>
    </row>
    <row r="4" spans="1:7" s="188" customFormat="1" ht="38.25" customHeight="1">
      <c r="A4" s="224" t="s">
        <v>27</v>
      </c>
      <c r="B4" s="225" t="s">
        <v>122</v>
      </c>
      <c r="C4" s="225" t="s">
        <v>123</v>
      </c>
      <c r="D4" s="225" t="s">
        <v>124</v>
      </c>
      <c r="E4" s="225" t="s">
        <v>125</v>
      </c>
      <c r="F4" s="225" t="s">
        <v>37</v>
      </c>
      <c r="G4" s="225" t="s">
        <v>126</v>
      </c>
    </row>
    <row r="5" ht="7.5" customHeight="1"/>
    <row r="6" spans="1:7" ht="12.75" customHeight="1">
      <c r="A6" s="226">
        <v>1990</v>
      </c>
      <c r="B6" s="201">
        <v>1183</v>
      </c>
      <c r="C6" s="201">
        <v>7947</v>
      </c>
      <c r="D6" s="201">
        <v>2679</v>
      </c>
      <c r="E6" s="201">
        <v>100</v>
      </c>
      <c r="F6" s="195">
        <f aca="true" t="shared" si="0" ref="F6:F13">SUM(B6:E6)</f>
        <v>11909</v>
      </c>
      <c r="G6" s="196">
        <f aca="true" t="shared" si="1" ref="G6:G13">F6/$F$6*100</f>
        <v>100</v>
      </c>
    </row>
    <row r="7" spans="1:7" ht="12.75" customHeight="1">
      <c r="A7" s="226">
        <v>1991</v>
      </c>
      <c r="B7" s="201">
        <v>1129</v>
      </c>
      <c r="C7" s="201">
        <v>7597</v>
      </c>
      <c r="D7" s="201">
        <v>2635</v>
      </c>
      <c r="E7" s="201">
        <v>166</v>
      </c>
      <c r="F7" s="195">
        <f t="shared" si="0"/>
        <v>11527</v>
      </c>
      <c r="G7" s="196">
        <f t="shared" si="1"/>
        <v>96.79234192627425</v>
      </c>
    </row>
    <row r="8" spans="1:7" ht="12.75" customHeight="1">
      <c r="A8" s="226">
        <v>1992</v>
      </c>
      <c r="B8" s="201">
        <v>945</v>
      </c>
      <c r="C8" s="201">
        <v>7986</v>
      </c>
      <c r="D8" s="201">
        <v>2733</v>
      </c>
      <c r="E8" s="201">
        <v>97</v>
      </c>
      <c r="F8" s="195">
        <f t="shared" si="0"/>
        <v>11761</v>
      </c>
      <c r="G8" s="196">
        <f t="shared" si="1"/>
        <v>98.75724242169788</v>
      </c>
    </row>
    <row r="9" spans="1:7" ht="12.75" customHeight="1">
      <c r="A9" s="226">
        <v>1993</v>
      </c>
      <c r="B9" s="201">
        <v>878</v>
      </c>
      <c r="C9" s="201">
        <v>7859</v>
      </c>
      <c r="D9" s="201">
        <v>2848</v>
      </c>
      <c r="E9" s="201">
        <v>79</v>
      </c>
      <c r="F9" s="195">
        <f t="shared" si="0"/>
        <v>11664</v>
      </c>
      <c r="G9" s="196">
        <f t="shared" si="1"/>
        <v>97.94273238727014</v>
      </c>
    </row>
    <row r="10" spans="1:7" ht="12.75" customHeight="1">
      <c r="A10" s="226">
        <v>1994</v>
      </c>
      <c r="B10" s="201">
        <v>753</v>
      </c>
      <c r="C10" s="201">
        <v>7154</v>
      </c>
      <c r="D10" s="201">
        <v>2713</v>
      </c>
      <c r="E10" s="201">
        <v>96</v>
      </c>
      <c r="F10" s="195">
        <f t="shared" si="0"/>
        <v>10716</v>
      </c>
      <c r="G10" s="196">
        <f t="shared" si="1"/>
        <v>89.98236627760518</v>
      </c>
    </row>
    <row r="11" spans="1:7" ht="12.75" customHeight="1">
      <c r="A11" s="226">
        <v>1995</v>
      </c>
      <c r="B11" s="201">
        <v>760</v>
      </c>
      <c r="C11" s="201">
        <v>6703</v>
      </c>
      <c r="D11" s="201">
        <v>2439</v>
      </c>
      <c r="E11" s="201">
        <v>962</v>
      </c>
      <c r="F11" s="195">
        <f t="shared" si="0"/>
        <v>10864</v>
      </c>
      <c r="G11" s="196">
        <f t="shared" si="1"/>
        <v>91.2251238559073</v>
      </c>
    </row>
    <row r="12" spans="1:7" ht="12.75" customHeight="1">
      <c r="A12" s="226">
        <v>1996</v>
      </c>
      <c r="B12" s="201">
        <v>794</v>
      </c>
      <c r="C12" s="201">
        <v>7167</v>
      </c>
      <c r="D12" s="201">
        <v>2762</v>
      </c>
      <c r="E12" s="201">
        <v>701</v>
      </c>
      <c r="F12" s="195">
        <f t="shared" si="0"/>
        <v>11424</v>
      </c>
      <c r="G12" s="196">
        <f t="shared" si="1"/>
        <v>95.92744982786128</v>
      </c>
    </row>
    <row r="13" spans="1:7" ht="12.75" customHeight="1">
      <c r="A13" s="226">
        <v>1997</v>
      </c>
      <c r="B13" s="201">
        <v>699</v>
      </c>
      <c r="C13" s="201">
        <v>7208</v>
      </c>
      <c r="D13" s="201">
        <v>2767</v>
      </c>
      <c r="E13" s="201">
        <v>549</v>
      </c>
      <c r="F13" s="195">
        <f t="shared" si="0"/>
        <v>11223</v>
      </c>
      <c r="G13" s="196">
        <f t="shared" si="1"/>
        <v>94.23965068435636</v>
      </c>
    </row>
    <row r="14" spans="1:7" ht="12.75" customHeight="1">
      <c r="A14" s="226">
        <v>1998</v>
      </c>
      <c r="B14" s="195" t="s">
        <v>63</v>
      </c>
      <c r="C14" s="195" t="s">
        <v>63</v>
      </c>
      <c r="D14" s="195" t="s">
        <v>63</v>
      </c>
      <c r="E14" s="195" t="s">
        <v>63</v>
      </c>
      <c r="F14" s="195" t="s">
        <v>63</v>
      </c>
      <c r="G14" s="227" t="s">
        <v>127</v>
      </c>
    </row>
    <row r="15" spans="1:7" ht="12.75" customHeight="1">
      <c r="A15" s="226">
        <v>1999</v>
      </c>
      <c r="B15" s="201">
        <v>749</v>
      </c>
      <c r="C15" s="201">
        <v>7448</v>
      </c>
      <c r="D15" s="201">
        <v>2870</v>
      </c>
      <c r="E15" s="201">
        <v>316</v>
      </c>
      <c r="F15" s="195">
        <f aca="true" t="shared" si="2" ref="F15:F24">SUM(B15:E15)</f>
        <v>11383</v>
      </c>
      <c r="G15" s="196">
        <f aca="true" t="shared" si="3" ref="G15:G25">F15/$F$6*100</f>
        <v>95.58317239062893</v>
      </c>
    </row>
    <row r="16" spans="1:7" ht="12.75" customHeight="1">
      <c r="A16" s="226">
        <v>2000</v>
      </c>
      <c r="B16" s="201">
        <v>473</v>
      </c>
      <c r="C16" s="201">
        <v>7303</v>
      </c>
      <c r="D16" s="201">
        <v>2840</v>
      </c>
      <c r="E16" s="201">
        <v>454</v>
      </c>
      <c r="F16" s="195">
        <f t="shared" si="2"/>
        <v>11070</v>
      </c>
      <c r="G16" s="196">
        <f t="shared" si="3"/>
        <v>92.95490805273323</v>
      </c>
    </row>
    <row r="17" spans="1:7" ht="12.75" customHeight="1">
      <c r="A17" s="226">
        <v>2001</v>
      </c>
      <c r="B17" s="201">
        <v>426</v>
      </c>
      <c r="C17" s="201">
        <v>6621</v>
      </c>
      <c r="D17" s="201">
        <v>2518</v>
      </c>
      <c r="E17" s="201">
        <v>335</v>
      </c>
      <c r="F17" s="195">
        <f t="shared" si="2"/>
        <v>9900</v>
      </c>
      <c r="G17" s="196">
        <f t="shared" si="3"/>
        <v>83.13040557561509</v>
      </c>
    </row>
    <row r="18" spans="1:7" ht="12.75" customHeight="1">
      <c r="A18" s="226">
        <v>2002</v>
      </c>
      <c r="B18" s="175">
        <v>464</v>
      </c>
      <c r="C18" s="201">
        <v>6821</v>
      </c>
      <c r="D18" s="201">
        <v>2755</v>
      </c>
      <c r="E18" s="175">
        <v>564</v>
      </c>
      <c r="F18" s="195">
        <f t="shared" si="2"/>
        <v>10604</v>
      </c>
      <c r="G18" s="196">
        <f t="shared" si="3"/>
        <v>89.04190108321438</v>
      </c>
    </row>
    <row r="19" spans="1:7" ht="12.75" customHeight="1">
      <c r="A19" s="226">
        <v>2003</v>
      </c>
      <c r="B19" s="201">
        <v>433</v>
      </c>
      <c r="C19" s="201">
        <v>6808</v>
      </c>
      <c r="D19" s="201">
        <v>2284</v>
      </c>
      <c r="E19" s="201">
        <v>455</v>
      </c>
      <c r="F19" s="195">
        <f t="shared" si="2"/>
        <v>9980</v>
      </c>
      <c r="G19" s="196">
        <f t="shared" si="3"/>
        <v>83.80216642875136</v>
      </c>
    </row>
    <row r="20" spans="1:7" ht="12.75" customHeight="1">
      <c r="A20" s="226">
        <v>2004</v>
      </c>
      <c r="B20" s="201">
        <v>535</v>
      </c>
      <c r="C20" s="201">
        <v>7606</v>
      </c>
      <c r="D20" s="201">
        <v>2679</v>
      </c>
      <c r="E20" s="201">
        <v>336</v>
      </c>
      <c r="F20" s="195">
        <f t="shared" si="2"/>
        <v>11156</v>
      </c>
      <c r="G20" s="196">
        <f t="shared" si="3"/>
        <v>93.67705096985473</v>
      </c>
    </row>
    <row r="21" spans="1:7" ht="12.75" customHeight="1">
      <c r="A21" s="226">
        <v>2005</v>
      </c>
      <c r="B21" s="195">
        <v>497</v>
      </c>
      <c r="C21" s="195">
        <v>7166</v>
      </c>
      <c r="D21" s="195">
        <v>2536</v>
      </c>
      <c r="E21" s="195">
        <v>329</v>
      </c>
      <c r="F21" s="195">
        <f t="shared" si="2"/>
        <v>10528</v>
      </c>
      <c r="G21" s="196">
        <f t="shared" si="3"/>
        <v>88.40372827273491</v>
      </c>
    </row>
    <row r="22" spans="1:7" ht="12.75" customHeight="1">
      <c r="A22" s="226">
        <v>2006</v>
      </c>
      <c r="B22" s="201">
        <v>519</v>
      </c>
      <c r="C22" s="201">
        <v>7194</v>
      </c>
      <c r="D22" s="201">
        <v>2545</v>
      </c>
      <c r="E22" s="175">
        <v>480</v>
      </c>
      <c r="F22" s="195">
        <f t="shared" si="2"/>
        <v>10738</v>
      </c>
      <c r="G22" s="196">
        <f t="shared" si="3"/>
        <v>90.16710051221764</v>
      </c>
    </row>
    <row r="23" spans="1:7" ht="12.75" customHeight="1">
      <c r="A23" s="226">
        <v>2007</v>
      </c>
      <c r="B23" s="201">
        <v>462</v>
      </c>
      <c r="C23" s="201">
        <v>7444</v>
      </c>
      <c r="D23" s="201">
        <v>2646</v>
      </c>
      <c r="E23" s="175">
        <v>380</v>
      </c>
      <c r="F23" s="195">
        <f t="shared" si="2"/>
        <v>10932</v>
      </c>
      <c r="G23" s="196">
        <f t="shared" si="3"/>
        <v>91.79612058107314</v>
      </c>
    </row>
    <row r="24" spans="1:7" s="188" customFormat="1" ht="12.75" customHeight="1">
      <c r="A24" s="226">
        <v>2008</v>
      </c>
      <c r="B24" s="201">
        <v>460</v>
      </c>
      <c r="C24" s="201">
        <v>6829</v>
      </c>
      <c r="D24" s="201">
        <v>2647</v>
      </c>
      <c r="E24" s="175">
        <v>354</v>
      </c>
      <c r="F24" s="195">
        <f t="shared" si="2"/>
        <v>10290</v>
      </c>
      <c r="G24" s="196">
        <f t="shared" si="3"/>
        <v>86.40523973465446</v>
      </c>
    </row>
    <row r="25" spans="1:7" ht="12.75" customHeight="1">
      <c r="A25" s="226">
        <v>2009</v>
      </c>
      <c r="B25" s="201">
        <v>414</v>
      </c>
      <c r="C25" s="201">
        <v>6648</v>
      </c>
      <c r="D25" s="201">
        <v>2518</v>
      </c>
      <c r="E25" s="175">
        <v>259</v>
      </c>
      <c r="F25" s="195">
        <f>SUM(B25:E25)</f>
        <v>9839</v>
      </c>
      <c r="G25" s="196">
        <f t="shared" si="3"/>
        <v>82.61818792509867</v>
      </c>
    </row>
    <row r="26" spans="1:7" ht="11.25">
      <c r="A26" s="226"/>
      <c r="B26" s="201"/>
      <c r="C26" s="201"/>
      <c r="D26" s="201"/>
      <c r="E26" s="201"/>
      <c r="F26" s="201"/>
      <c r="G26" s="196"/>
    </row>
    <row r="27" spans="1:7" ht="12">
      <c r="A27" s="228" t="s">
        <v>148</v>
      </c>
      <c r="B27" s="212">
        <f>SUM(B6:B25)</f>
        <v>12573</v>
      </c>
      <c r="C27" s="212">
        <f>SUM(C6:C25)</f>
        <v>137509</v>
      </c>
      <c r="D27" s="212">
        <f>SUM(D6:D25)</f>
        <v>50414</v>
      </c>
      <c r="E27" s="212">
        <f>SUM(E6:E25)</f>
        <v>7012</v>
      </c>
      <c r="F27" s="212">
        <f>SUM(F6:F25)</f>
        <v>207508</v>
      </c>
      <c r="G27" s="229" t="s">
        <v>63</v>
      </c>
    </row>
    <row r="28" spans="1:7" ht="11.25">
      <c r="A28" s="230" t="s">
        <v>128</v>
      </c>
      <c r="B28" s="231">
        <f>B27/$F$27*100</f>
        <v>6.059043506756366</v>
      </c>
      <c r="C28" s="231">
        <f>C27/$F$27*100</f>
        <v>66.26684272413593</v>
      </c>
      <c r="D28" s="231">
        <f>D27/$F$27*100</f>
        <v>24.2949669410336</v>
      </c>
      <c r="E28" s="231">
        <f>E27/$F$27*100</f>
        <v>3.3791468280740986</v>
      </c>
      <c r="F28" s="231">
        <f>F27/$F$27*100</f>
        <v>100</v>
      </c>
      <c r="G28" s="232" t="s">
        <v>63</v>
      </c>
    </row>
    <row r="29" ht="11.25">
      <c r="A29" s="185" t="s">
        <v>129</v>
      </c>
    </row>
    <row r="30" spans="1:7" ht="11.25">
      <c r="A30" s="185" t="s">
        <v>130</v>
      </c>
      <c r="G30" s="201"/>
    </row>
    <row r="31" ht="11.25">
      <c r="A31" s="233"/>
    </row>
    <row r="32" spans="1:5" ht="11.25">
      <c r="A32" s="23" t="s">
        <v>138</v>
      </c>
      <c r="B32" s="196"/>
      <c r="C32" s="196"/>
      <c r="D32" s="196"/>
      <c r="E32" s="196"/>
    </row>
  </sheetData>
  <sheetProtection/>
  <printOptions horizontalCentered="1" verticalCentered="1"/>
  <pageMargins left="0.7874015748031497" right="0.7874015748031497" top="0.6299212598425197" bottom="0.6692913385826772" header="0.2755905511811024" footer="0.31496062992125984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8:I9"/>
  <sheetViews>
    <sheetView showGridLines="0" zoomScalePageLayoutView="0" workbookViewId="0" topLeftCell="A1">
      <selection activeCell="E16" sqref="E16"/>
    </sheetView>
  </sheetViews>
  <sheetFormatPr defaultColWidth="9.140625" defaultRowHeight="12.75"/>
  <sheetData>
    <row r="8" spans="1:9" ht="20.25">
      <c r="A8" s="30" t="s">
        <v>73</v>
      </c>
      <c r="B8" s="1"/>
      <c r="C8" s="1"/>
      <c r="D8" s="1"/>
      <c r="E8" s="1"/>
      <c r="F8" s="1"/>
      <c r="G8" s="1"/>
      <c r="H8" s="1"/>
      <c r="I8" s="1"/>
    </row>
    <row r="9" ht="15">
      <c r="A9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"/>
  <dimension ref="A1:L36"/>
  <sheetViews>
    <sheetView zoomScalePageLayoutView="0" workbookViewId="0" topLeftCell="A1">
      <selection activeCell="A6" sqref="A6:IV8"/>
    </sheetView>
  </sheetViews>
  <sheetFormatPr defaultColWidth="9.140625" defaultRowHeight="12.75"/>
  <cols>
    <col min="1" max="1" width="16.421875" style="5" customWidth="1"/>
    <col min="2" max="2" width="11.421875" style="10" customWidth="1"/>
    <col min="3" max="4" width="11.421875" style="5" customWidth="1"/>
    <col min="5" max="5" width="0.85546875" style="5" customWidth="1"/>
    <col min="6" max="6" width="11.421875" style="11" customWidth="1"/>
    <col min="7" max="8" width="11.421875" style="5" customWidth="1"/>
    <col min="9" max="9" width="9.140625" style="5" customWidth="1"/>
    <col min="10" max="10" width="22.7109375" style="5" customWidth="1"/>
    <col min="11" max="16384" width="9.140625" style="5" customWidth="1"/>
  </cols>
  <sheetData>
    <row r="1" spans="1:11" ht="12.75">
      <c r="A1" s="12" t="s">
        <v>43</v>
      </c>
      <c r="B1" s="3"/>
      <c r="C1" s="2"/>
      <c r="D1" s="2"/>
      <c r="E1" s="2"/>
      <c r="F1" s="4"/>
      <c r="G1" s="2"/>
      <c r="H1" s="2"/>
      <c r="I1" s="2"/>
      <c r="J1" s="2"/>
      <c r="K1" s="2"/>
    </row>
    <row r="2" spans="1:11" ht="12" customHeight="1">
      <c r="A2" s="21"/>
      <c r="B2" s="6"/>
      <c r="C2" s="7"/>
      <c r="D2" s="7"/>
      <c r="E2" s="7"/>
      <c r="F2" s="8"/>
      <c r="G2" s="7"/>
      <c r="H2" s="7"/>
      <c r="I2" s="9"/>
      <c r="J2" s="9"/>
      <c r="K2" s="9"/>
    </row>
    <row r="3" spans="1:8" ht="18.75" customHeight="1">
      <c r="A3" s="137" t="s">
        <v>27</v>
      </c>
      <c r="B3" s="132"/>
      <c r="C3" s="132" t="s">
        <v>33</v>
      </c>
      <c r="D3" s="138"/>
      <c r="E3" s="137"/>
      <c r="F3" s="139"/>
      <c r="G3" s="132" t="s">
        <v>34</v>
      </c>
      <c r="H3" s="138"/>
    </row>
    <row r="4" spans="1:8" ht="18.75" customHeight="1">
      <c r="A4" s="140" t="s">
        <v>0</v>
      </c>
      <c r="B4" s="8" t="s">
        <v>31</v>
      </c>
      <c r="C4" s="8" t="s">
        <v>1</v>
      </c>
      <c r="D4" s="8" t="s">
        <v>2</v>
      </c>
      <c r="E4" s="141"/>
      <c r="F4" s="8" t="s">
        <v>31</v>
      </c>
      <c r="G4" s="8" t="s">
        <v>1</v>
      </c>
      <c r="H4" s="8" t="s">
        <v>2</v>
      </c>
    </row>
    <row r="5" spans="1:8" ht="7.5" customHeight="1">
      <c r="A5" s="45"/>
      <c r="B5" s="45"/>
      <c r="C5" s="52"/>
      <c r="D5" s="52"/>
      <c r="E5" s="52"/>
      <c r="F5" s="57"/>
      <c r="G5" s="52"/>
      <c r="H5" s="52"/>
    </row>
    <row r="6" spans="1:8" ht="12.75" customHeight="1">
      <c r="A6" s="60">
        <v>2007</v>
      </c>
      <c r="B6" s="49">
        <v>156</v>
      </c>
      <c r="C6" s="59">
        <f>D6-B6</f>
        <v>250204</v>
      </c>
      <c r="D6" s="50">
        <v>250360</v>
      </c>
      <c r="E6" s="61"/>
      <c r="F6" s="49">
        <v>10</v>
      </c>
      <c r="G6" s="61">
        <f>H6-F6</f>
        <v>250350</v>
      </c>
      <c r="H6" s="61">
        <v>250360</v>
      </c>
    </row>
    <row r="7" spans="1:8" ht="12.75" customHeight="1">
      <c r="A7" s="60">
        <v>2008</v>
      </c>
      <c r="B7" s="49">
        <v>155</v>
      </c>
      <c r="C7" s="59">
        <f>D7-B7</f>
        <v>246458</v>
      </c>
      <c r="D7" s="49">
        <v>246613</v>
      </c>
      <c r="E7" s="59"/>
      <c r="F7" s="49">
        <v>21</v>
      </c>
      <c r="G7" s="59">
        <f>H7-F7</f>
        <v>246592</v>
      </c>
      <c r="H7" s="49">
        <v>246613</v>
      </c>
    </row>
    <row r="8" spans="1:8" ht="12.75" customHeight="1">
      <c r="A8" s="60">
        <v>2009</v>
      </c>
      <c r="B8" s="49">
        <v>119</v>
      </c>
      <c r="C8" s="59">
        <f>D8-B8</f>
        <v>230494</v>
      </c>
      <c r="D8" s="49">
        <v>230613</v>
      </c>
      <c r="E8" s="59"/>
      <c r="F8" s="49">
        <v>5</v>
      </c>
      <c r="G8" s="59">
        <f>H8-F8</f>
        <v>230608</v>
      </c>
      <c r="H8" s="49">
        <v>230613</v>
      </c>
    </row>
    <row r="9" spans="1:8" ht="12.75" customHeight="1">
      <c r="A9" s="60">
        <v>2010</v>
      </c>
      <c r="B9" s="49">
        <v>80</v>
      </c>
      <c r="C9" s="59">
        <v>217620</v>
      </c>
      <c r="D9" s="49">
        <f>SUM(B9:C9)</f>
        <v>217700</v>
      </c>
      <c r="E9" s="49"/>
      <c r="F9" s="49">
        <v>4</v>
      </c>
      <c r="G9" s="49">
        <v>217696</v>
      </c>
      <c r="H9" s="49">
        <f>SUM(F9:G9)</f>
        <v>217700</v>
      </c>
    </row>
    <row r="10" spans="1:8" ht="12.75" customHeight="1">
      <c r="A10" s="60">
        <v>2011</v>
      </c>
      <c r="B10" s="49">
        <v>52</v>
      </c>
      <c r="C10" s="59">
        <v>204778</v>
      </c>
      <c r="D10" s="49">
        <v>204830</v>
      </c>
      <c r="E10" s="49"/>
      <c r="F10" s="49">
        <v>4</v>
      </c>
      <c r="G10" s="49">
        <v>204826</v>
      </c>
      <c r="H10" s="49">
        <v>204830</v>
      </c>
    </row>
    <row r="11" spans="1:8" ht="7.5" customHeight="1">
      <c r="A11" s="60"/>
      <c r="B11" s="49"/>
      <c r="C11" s="59"/>
      <c r="D11" s="49"/>
      <c r="E11" s="49"/>
      <c r="F11" s="49"/>
      <c r="G11" s="49"/>
      <c r="H11" s="49"/>
    </row>
    <row r="12" spans="1:10" ht="12.75" customHeight="1">
      <c r="A12" s="48"/>
      <c r="B12" s="62" t="s">
        <v>151</v>
      </c>
      <c r="C12" s="62"/>
      <c r="D12" s="62"/>
      <c r="E12" s="62"/>
      <c r="F12" s="62"/>
      <c r="G12" s="62"/>
      <c r="H12" s="62"/>
      <c r="J12" s="11"/>
    </row>
    <row r="13" ht="7.5" customHeight="1">
      <c r="A13" s="10"/>
    </row>
    <row r="14" spans="1:12" ht="12.75" customHeight="1">
      <c r="A14" s="48" t="s">
        <v>3</v>
      </c>
      <c r="B14" s="100">
        <v>1</v>
      </c>
      <c r="C14" s="59">
        <v>13514</v>
      </c>
      <c r="D14" s="237">
        <v>13515</v>
      </c>
      <c r="E14" s="238"/>
      <c r="F14" s="100">
        <v>0</v>
      </c>
      <c r="G14" s="237">
        <v>13515</v>
      </c>
      <c r="H14" s="237">
        <v>13515</v>
      </c>
      <c r="I14" s="19"/>
      <c r="K14" s="25"/>
      <c r="L14" s="16"/>
    </row>
    <row r="15" spans="1:12" ht="12.75" customHeight="1">
      <c r="A15" s="48" t="s">
        <v>4</v>
      </c>
      <c r="B15" s="100">
        <v>0</v>
      </c>
      <c r="C15" s="59">
        <v>412</v>
      </c>
      <c r="D15" s="237">
        <f>C15+B15</f>
        <v>412</v>
      </c>
      <c r="E15" s="238"/>
      <c r="F15" s="100">
        <v>0</v>
      </c>
      <c r="G15" s="237">
        <v>412</v>
      </c>
      <c r="H15" s="237">
        <f>F15+G15</f>
        <v>412</v>
      </c>
      <c r="K15" s="25"/>
      <c r="L15" s="16"/>
    </row>
    <row r="16" spans="1:12" ht="12.75" customHeight="1">
      <c r="A16" s="48" t="s">
        <v>5</v>
      </c>
      <c r="B16" s="100">
        <v>3</v>
      </c>
      <c r="C16" s="59">
        <v>28133</v>
      </c>
      <c r="D16" s="237">
        <f aca="true" t="shared" si="0" ref="D16:D33">C16+B16</f>
        <v>28136</v>
      </c>
      <c r="E16" s="238"/>
      <c r="F16" s="100">
        <v>0</v>
      </c>
      <c r="G16" s="237">
        <v>28136</v>
      </c>
      <c r="H16" s="237">
        <f aca="true" t="shared" si="1" ref="H16:H33">F16+G16</f>
        <v>28136</v>
      </c>
      <c r="K16" s="25"/>
      <c r="L16" s="16"/>
    </row>
    <row r="17" spans="1:12" ht="12.75" customHeight="1">
      <c r="A17" s="48" t="s">
        <v>6</v>
      </c>
      <c r="B17" s="100">
        <v>0</v>
      </c>
      <c r="C17" s="59">
        <v>3752</v>
      </c>
      <c r="D17" s="237">
        <f t="shared" si="0"/>
        <v>3752</v>
      </c>
      <c r="E17" s="238"/>
      <c r="F17" s="100">
        <v>0</v>
      </c>
      <c r="G17" s="237">
        <v>3752</v>
      </c>
      <c r="H17" s="237">
        <f t="shared" si="1"/>
        <v>3752</v>
      </c>
      <c r="K17" s="25"/>
      <c r="L17" s="16"/>
    </row>
    <row r="18" spans="1:12" ht="12.75" customHeight="1">
      <c r="A18" s="48" t="s">
        <v>7</v>
      </c>
      <c r="B18" s="100">
        <v>2</v>
      </c>
      <c r="C18" s="59">
        <v>15494</v>
      </c>
      <c r="D18" s="237">
        <f t="shared" si="0"/>
        <v>15496</v>
      </c>
      <c r="E18" s="238"/>
      <c r="F18" s="100">
        <v>0</v>
      </c>
      <c r="G18" s="237">
        <v>15496</v>
      </c>
      <c r="H18" s="237">
        <f t="shared" si="1"/>
        <v>15496</v>
      </c>
      <c r="K18" s="25"/>
      <c r="L18" s="16"/>
    </row>
    <row r="19" spans="1:12" ht="12.75" customHeight="1">
      <c r="A19" s="48" t="s">
        <v>30</v>
      </c>
      <c r="B19" s="100">
        <v>0</v>
      </c>
      <c r="C19" s="59">
        <v>3498</v>
      </c>
      <c r="D19" s="237">
        <f t="shared" si="0"/>
        <v>3498</v>
      </c>
      <c r="E19" s="238"/>
      <c r="F19" s="100">
        <v>0</v>
      </c>
      <c r="G19" s="237">
        <v>3498</v>
      </c>
      <c r="H19" s="237">
        <f t="shared" si="1"/>
        <v>3498</v>
      </c>
      <c r="K19" s="25"/>
      <c r="L19" s="16"/>
    </row>
    <row r="20" spans="1:12" ht="12.75" customHeight="1">
      <c r="A20" s="48" t="s">
        <v>8</v>
      </c>
      <c r="B20" s="100">
        <v>0</v>
      </c>
      <c r="C20" s="59">
        <v>5163</v>
      </c>
      <c r="D20" s="237">
        <f t="shared" si="0"/>
        <v>5163</v>
      </c>
      <c r="E20" s="238"/>
      <c r="F20" s="100">
        <v>0</v>
      </c>
      <c r="G20" s="237">
        <v>5163</v>
      </c>
      <c r="H20" s="237">
        <f t="shared" si="1"/>
        <v>5163</v>
      </c>
      <c r="K20" s="25"/>
      <c r="L20" s="16"/>
    </row>
    <row r="21" spans="1:12" ht="12.75" customHeight="1">
      <c r="A21" s="48" t="s">
        <v>9</v>
      </c>
      <c r="B21" s="100">
        <v>0</v>
      </c>
      <c r="C21" s="59">
        <v>12484</v>
      </c>
      <c r="D21" s="237">
        <f t="shared" si="0"/>
        <v>12484</v>
      </c>
      <c r="E21" s="238"/>
      <c r="F21" s="100">
        <v>0</v>
      </c>
      <c r="G21" s="237">
        <v>12484</v>
      </c>
      <c r="H21" s="237">
        <f t="shared" si="1"/>
        <v>12484</v>
      </c>
      <c r="K21" s="25"/>
      <c r="L21" s="16"/>
    </row>
    <row r="22" spans="1:12" s="22" customFormat="1" ht="12.75" customHeight="1">
      <c r="A22" s="51" t="s">
        <v>10</v>
      </c>
      <c r="B22" s="100">
        <v>2</v>
      </c>
      <c r="C22" s="59">
        <v>12461</v>
      </c>
      <c r="D22" s="237">
        <f t="shared" si="0"/>
        <v>12463</v>
      </c>
      <c r="E22" s="239"/>
      <c r="F22" s="100">
        <v>0</v>
      </c>
      <c r="G22" s="237">
        <v>12463</v>
      </c>
      <c r="H22" s="237">
        <f t="shared" si="1"/>
        <v>12463</v>
      </c>
      <c r="J22" s="5"/>
      <c r="K22" s="25"/>
      <c r="L22" s="16"/>
    </row>
    <row r="23" spans="1:12" ht="12.75" customHeight="1">
      <c r="A23" s="48" t="s">
        <v>11</v>
      </c>
      <c r="B23" s="100">
        <v>0</v>
      </c>
      <c r="C23" s="59">
        <v>3032</v>
      </c>
      <c r="D23" s="237">
        <f t="shared" si="0"/>
        <v>3032</v>
      </c>
      <c r="E23" s="238"/>
      <c r="F23" s="100">
        <v>0</v>
      </c>
      <c r="G23" s="237">
        <v>3032</v>
      </c>
      <c r="H23" s="237">
        <f t="shared" si="1"/>
        <v>3032</v>
      </c>
      <c r="K23" s="25"/>
      <c r="L23" s="16"/>
    </row>
    <row r="24" spans="1:12" ht="12.75" customHeight="1">
      <c r="A24" s="48" t="s">
        <v>12</v>
      </c>
      <c r="B24" s="100">
        <v>0</v>
      </c>
      <c r="C24" s="59">
        <v>4655</v>
      </c>
      <c r="D24" s="237">
        <f t="shared" si="0"/>
        <v>4655</v>
      </c>
      <c r="E24" s="238"/>
      <c r="F24" s="100">
        <v>1</v>
      </c>
      <c r="G24" s="237">
        <v>4654</v>
      </c>
      <c r="H24" s="237">
        <f t="shared" si="1"/>
        <v>4655</v>
      </c>
      <c r="K24" s="25"/>
      <c r="L24" s="16"/>
    </row>
    <row r="25" spans="1:12" ht="12.75" customHeight="1">
      <c r="A25" s="48" t="s">
        <v>13</v>
      </c>
      <c r="B25" s="100">
        <v>2</v>
      </c>
      <c r="C25" s="59">
        <v>18628</v>
      </c>
      <c r="D25" s="237">
        <f t="shared" si="0"/>
        <v>18630</v>
      </c>
      <c r="E25" s="238"/>
      <c r="F25" s="100">
        <v>0</v>
      </c>
      <c r="G25" s="237">
        <v>18630</v>
      </c>
      <c r="H25" s="237">
        <f t="shared" si="1"/>
        <v>18630</v>
      </c>
      <c r="K25" s="25"/>
      <c r="L25" s="16"/>
    </row>
    <row r="26" spans="1:12" ht="12.75" customHeight="1">
      <c r="A26" s="48" t="s">
        <v>14</v>
      </c>
      <c r="B26" s="100">
        <v>0</v>
      </c>
      <c r="C26" s="59">
        <v>3914</v>
      </c>
      <c r="D26" s="237">
        <f t="shared" si="0"/>
        <v>3914</v>
      </c>
      <c r="E26" s="238"/>
      <c r="F26" s="100">
        <v>0</v>
      </c>
      <c r="G26" s="237">
        <v>3914</v>
      </c>
      <c r="H26" s="237">
        <f t="shared" si="1"/>
        <v>3914</v>
      </c>
      <c r="K26" s="25"/>
      <c r="L26" s="16"/>
    </row>
    <row r="27" spans="1:12" ht="12.75" customHeight="1">
      <c r="A27" s="48" t="s">
        <v>15</v>
      </c>
      <c r="B27" s="100">
        <v>0</v>
      </c>
      <c r="C27" s="59">
        <v>990</v>
      </c>
      <c r="D27" s="237">
        <f t="shared" si="0"/>
        <v>990</v>
      </c>
      <c r="E27" s="238"/>
      <c r="F27" s="100">
        <v>0</v>
      </c>
      <c r="G27" s="237">
        <v>990</v>
      </c>
      <c r="H27" s="237">
        <f t="shared" si="1"/>
        <v>990</v>
      </c>
      <c r="K27" s="25"/>
      <c r="L27" s="16"/>
    </row>
    <row r="28" spans="1:12" ht="12.75" customHeight="1">
      <c r="A28" s="48" t="s">
        <v>16</v>
      </c>
      <c r="B28" s="100">
        <v>25</v>
      </c>
      <c r="C28" s="59">
        <v>25209</v>
      </c>
      <c r="D28" s="237">
        <f t="shared" si="0"/>
        <v>25234</v>
      </c>
      <c r="E28" s="238"/>
      <c r="F28" s="100">
        <v>1</v>
      </c>
      <c r="G28" s="237">
        <v>25233</v>
      </c>
      <c r="H28" s="237">
        <f t="shared" si="1"/>
        <v>25234</v>
      </c>
      <c r="K28" s="25"/>
      <c r="L28" s="16"/>
    </row>
    <row r="29" spans="1:12" ht="12.75" customHeight="1">
      <c r="A29" s="48" t="s">
        <v>17</v>
      </c>
      <c r="B29" s="100">
        <v>6</v>
      </c>
      <c r="C29" s="59">
        <v>16396</v>
      </c>
      <c r="D29" s="237">
        <f t="shared" si="0"/>
        <v>16402</v>
      </c>
      <c r="E29" s="238"/>
      <c r="F29" s="100">
        <v>1</v>
      </c>
      <c r="G29" s="237">
        <v>16401</v>
      </c>
      <c r="H29" s="237">
        <f t="shared" si="1"/>
        <v>16402</v>
      </c>
      <c r="K29" s="25"/>
      <c r="L29" s="16"/>
    </row>
    <row r="30" spans="1:12" ht="12.75" customHeight="1">
      <c r="A30" s="48" t="s">
        <v>18</v>
      </c>
      <c r="B30" s="100">
        <v>1</v>
      </c>
      <c r="C30" s="59">
        <v>2200</v>
      </c>
      <c r="D30" s="237">
        <f t="shared" si="0"/>
        <v>2201</v>
      </c>
      <c r="E30" s="238"/>
      <c r="F30" s="100">
        <v>0</v>
      </c>
      <c r="G30" s="237">
        <v>2201</v>
      </c>
      <c r="H30" s="237">
        <f t="shared" si="1"/>
        <v>2201</v>
      </c>
      <c r="K30" s="25"/>
      <c r="L30" s="16"/>
    </row>
    <row r="31" spans="1:12" ht="12.75" customHeight="1">
      <c r="A31" s="48" t="s">
        <v>19</v>
      </c>
      <c r="B31" s="100">
        <v>3</v>
      </c>
      <c r="C31" s="59">
        <v>8451</v>
      </c>
      <c r="D31" s="237">
        <f t="shared" si="0"/>
        <v>8454</v>
      </c>
      <c r="E31" s="238"/>
      <c r="F31" s="100">
        <v>1</v>
      </c>
      <c r="G31" s="237">
        <v>8453</v>
      </c>
      <c r="H31" s="237">
        <f t="shared" si="1"/>
        <v>8454</v>
      </c>
      <c r="K31" s="25"/>
      <c r="L31" s="16"/>
    </row>
    <row r="32" spans="1:12" ht="12.75" customHeight="1">
      <c r="A32" s="48" t="s">
        <v>20</v>
      </c>
      <c r="B32" s="100">
        <v>7</v>
      </c>
      <c r="C32" s="59">
        <v>20761</v>
      </c>
      <c r="D32" s="237">
        <f t="shared" si="0"/>
        <v>20768</v>
      </c>
      <c r="E32" s="238"/>
      <c r="F32" s="100">
        <v>0</v>
      </c>
      <c r="G32" s="237">
        <v>20768</v>
      </c>
      <c r="H32" s="237">
        <f t="shared" si="1"/>
        <v>20768</v>
      </c>
      <c r="K32" s="25"/>
      <c r="L32" s="16"/>
    </row>
    <row r="33" spans="1:12" ht="12.75" customHeight="1">
      <c r="A33" s="52" t="s">
        <v>21</v>
      </c>
      <c r="B33" s="100">
        <v>0</v>
      </c>
      <c r="C33" s="59">
        <v>5631</v>
      </c>
      <c r="D33" s="237">
        <f t="shared" si="0"/>
        <v>5631</v>
      </c>
      <c r="E33" s="57"/>
      <c r="F33" s="100">
        <v>0</v>
      </c>
      <c r="G33" s="237">
        <v>5631</v>
      </c>
      <c r="H33" s="237">
        <f t="shared" si="1"/>
        <v>5631</v>
      </c>
      <c r="K33" s="25"/>
      <c r="L33" s="16"/>
    </row>
    <row r="34" spans="1:12" ht="12.75" customHeight="1">
      <c r="A34" s="53" t="s">
        <v>22</v>
      </c>
      <c r="B34" s="54">
        <f>SUM(B14:B33)</f>
        <v>52</v>
      </c>
      <c r="C34" s="55">
        <f>SUM(C14:C33)</f>
        <v>204778</v>
      </c>
      <c r="D34" s="56">
        <f>SUM(D14:D33)</f>
        <v>204830</v>
      </c>
      <c r="E34" s="56"/>
      <c r="F34" s="54">
        <f>SUM(F14:F33)</f>
        <v>4</v>
      </c>
      <c r="G34" s="55">
        <f>H34-F34</f>
        <v>204826</v>
      </c>
      <c r="H34" s="56">
        <f>SUM(H14:H33)</f>
        <v>204830</v>
      </c>
      <c r="I34" s="18"/>
      <c r="J34" s="15"/>
      <c r="K34" s="26"/>
      <c r="L34" s="16"/>
    </row>
    <row r="35" ht="12.75" customHeight="1">
      <c r="A35" s="23"/>
    </row>
    <row r="36" spans="1:10" ht="11.25">
      <c r="A36" s="23" t="s">
        <v>138</v>
      </c>
      <c r="J36" s="1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V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7.28125" style="5" customWidth="1"/>
    <col min="2" max="2" width="12.8515625" style="5" customWidth="1"/>
    <col min="3" max="3" width="10.8515625" style="5" customWidth="1"/>
    <col min="4" max="4" width="12.28125" style="5" customWidth="1"/>
    <col min="5" max="5" width="0.85546875" style="5" customWidth="1"/>
    <col min="6" max="7" width="10.00390625" style="5" customWidth="1"/>
    <col min="8" max="8" width="0.85546875" style="5" customWidth="1"/>
    <col min="9" max="9" width="21.57421875" style="5" customWidth="1"/>
    <col min="10" max="10" width="10.00390625" style="5" bestFit="1" customWidth="1"/>
    <col min="11" max="16384" width="9.140625" style="5" customWidth="1"/>
  </cols>
  <sheetData>
    <row r="1" spans="1:8" s="9" customFormat="1" ht="12.75">
      <c r="A1" s="17" t="s">
        <v>56</v>
      </c>
      <c r="B1" s="14"/>
      <c r="C1" s="14"/>
      <c r="D1" s="14"/>
      <c r="E1" s="14"/>
      <c r="F1" s="14"/>
      <c r="G1" s="14"/>
      <c r="H1" s="14"/>
    </row>
    <row r="2" spans="1:8" ht="12.75" customHeight="1">
      <c r="A2" s="21"/>
      <c r="B2" s="7"/>
      <c r="C2" s="7"/>
      <c r="D2" s="7"/>
      <c r="E2" s="7"/>
      <c r="F2" s="7"/>
      <c r="G2" s="7"/>
      <c r="H2" s="7"/>
    </row>
    <row r="3" spans="1:7" s="15" customFormat="1" ht="26.25" customHeight="1">
      <c r="A3" s="142" t="s">
        <v>27</v>
      </c>
      <c r="B3" s="265" t="s">
        <v>44</v>
      </c>
      <c r="C3" s="265" t="s">
        <v>38</v>
      </c>
      <c r="D3" s="265" t="s">
        <v>45</v>
      </c>
      <c r="E3" s="143"/>
      <c r="F3" s="264" t="s">
        <v>48</v>
      </c>
      <c r="G3" s="264"/>
    </row>
    <row r="4" spans="1:7" s="15" customFormat="1" ht="25.5" customHeight="1">
      <c r="A4" s="141" t="s">
        <v>0</v>
      </c>
      <c r="B4" s="266"/>
      <c r="C4" s="266"/>
      <c r="D4" s="266"/>
      <c r="E4" s="144"/>
      <c r="F4" s="8" t="s">
        <v>35</v>
      </c>
      <c r="G4" s="131" t="s">
        <v>36</v>
      </c>
    </row>
    <row r="5" spans="1:7" s="15" customFormat="1" ht="7.5" customHeight="1">
      <c r="A5" s="52"/>
      <c r="B5" s="63"/>
      <c r="C5" s="64"/>
      <c r="D5" s="52"/>
      <c r="E5" s="52"/>
      <c r="F5" s="52"/>
      <c r="G5" s="52"/>
    </row>
    <row r="6" spans="1:7" s="15" customFormat="1" ht="12.75" customHeight="1">
      <c r="A6" s="58">
        <v>2007</v>
      </c>
      <c r="B6" s="68">
        <v>4.233968389695289</v>
      </c>
      <c r="C6" s="68">
        <v>34.60576769451989</v>
      </c>
      <c r="D6" s="70">
        <f>83/'tavola 2.1.1'!B6*100</f>
        <v>53.205128205128204</v>
      </c>
      <c r="E6" s="66"/>
      <c r="F6" s="67">
        <f>'tavola 2.1.1'!F6/'tavola 2.1.1'!H6*1000</f>
        <v>0.03994248282473238</v>
      </c>
      <c r="G6" s="67">
        <f>'tavola 2.1.1'!B6/'tavola 2.1.1'!D6*1000</f>
        <v>0.6231027320658252</v>
      </c>
    </row>
    <row r="7" spans="1:7" s="15" customFormat="1" ht="12.75" customHeight="1">
      <c r="A7" s="58">
        <v>2008</v>
      </c>
      <c r="B7" s="68">
        <f>'tavola 2.1.1'!D7/59619290*1000</f>
        <v>4.136463215177503</v>
      </c>
      <c r="C7" s="68">
        <v>36.73042378139028</v>
      </c>
      <c r="D7" s="68">
        <v>36.12903225806451</v>
      </c>
      <c r="E7" s="68"/>
      <c r="F7" s="240">
        <f>'tavola 2.1.1'!F7/'tavola 2.1.1'!H7*1000</f>
        <v>0.08515366181020464</v>
      </c>
      <c r="G7" s="240">
        <f>'tavola 2.1.1'!B7/'tavola 2.1.1'!D7*1000</f>
        <v>0.6285151228848439</v>
      </c>
    </row>
    <row r="8" spans="1:7" s="15" customFormat="1" ht="12.75" customHeight="1">
      <c r="A8" s="58">
        <v>2009</v>
      </c>
      <c r="B8" s="68">
        <f>'tavola 2.1.1'!D8/60045068*1000</f>
        <v>3.8406651483848764</v>
      </c>
      <c r="C8" s="68">
        <v>37.192612732153</v>
      </c>
      <c r="D8" s="68">
        <v>45.378151260504204</v>
      </c>
      <c r="E8" s="68"/>
      <c r="F8" s="240">
        <f>'tavola 2.1.1'!F8/'tavola 2.1.1'!H8*1000</f>
        <v>0.021681344937189144</v>
      </c>
      <c r="G8" s="240">
        <f>'tavola 2.1.1'!B8/'tavola 2.1.1'!D8*1000</f>
        <v>0.5160160095051015</v>
      </c>
    </row>
    <row r="9" spans="1:7" s="15" customFormat="1" ht="12.75" customHeight="1">
      <c r="A9" s="58">
        <v>2010</v>
      </c>
      <c r="B9" s="68">
        <f>'tavola 2.1.1'!D9/60340328*1000</f>
        <v>3.6078690192071874</v>
      </c>
      <c r="C9" s="68">
        <v>36.51860358291226</v>
      </c>
      <c r="D9" s="68">
        <v>57.5</v>
      </c>
      <c r="E9" s="68"/>
      <c r="F9" s="240">
        <f>'tavola 2.1.1'!F9/'tavola 2.1.1'!H9*1000</f>
        <v>0.018373909049150206</v>
      </c>
      <c r="G9" s="240">
        <f>'tavola 2.1.1'!B9/'tavola 2.1.1'!D9*1000</f>
        <v>0.36747818098300417</v>
      </c>
    </row>
    <row r="10" spans="1:7" s="15" customFormat="1" ht="12.75" customHeight="1">
      <c r="A10" s="58">
        <v>2011</v>
      </c>
      <c r="B10" s="68">
        <v>3.373152940216673</v>
      </c>
      <c r="C10" s="68">
        <v>39.24571595957623</v>
      </c>
      <c r="D10" s="68">
        <v>61.53846153846154</v>
      </c>
      <c r="E10" s="68"/>
      <c r="F10" s="240">
        <v>0.019528389396084558</v>
      </c>
      <c r="G10" s="240">
        <v>0.2538690621490992</v>
      </c>
    </row>
    <row r="11" spans="1:8" s="15" customFormat="1" ht="7.5" customHeight="1">
      <c r="A11" s="71"/>
      <c r="B11" s="44"/>
      <c r="C11" s="72"/>
      <c r="D11" s="57"/>
      <c r="E11" s="57"/>
      <c r="F11" s="75"/>
      <c r="G11" s="76"/>
      <c r="H11" s="73"/>
    </row>
    <row r="12" spans="1:8" s="15" customFormat="1" ht="12.75" customHeight="1">
      <c r="A12" s="75"/>
      <c r="B12" s="77" t="s">
        <v>151</v>
      </c>
      <c r="C12" s="77"/>
      <c r="D12" s="78"/>
      <c r="E12" s="78"/>
      <c r="F12" s="81"/>
      <c r="G12" s="82"/>
      <c r="H12" s="79"/>
    </row>
    <row r="13" spans="1:8" s="15" customFormat="1" ht="7.5" customHeight="1">
      <c r="A13" s="73"/>
      <c r="B13" s="44"/>
      <c r="C13" s="72"/>
      <c r="D13" s="57"/>
      <c r="E13" s="57"/>
      <c r="F13" s="83"/>
      <c r="G13" s="76"/>
      <c r="H13" s="73"/>
    </row>
    <row r="14" spans="1:22" ht="12.75" customHeight="1">
      <c r="A14" s="48" t="s">
        <v>3</v>
      </c>
      <c r="B14" s="84">
        <v>3.0295137176560463</v>
      </c>
      <c r="C14" s="69">
        <v>48.82722900480947</v>
      </c>
      <c r="D14" s="85">
        <f>1/'tavola 2.1.1'!B14*100</f>
        <v>100</v>
      </c>
      <c r="E14" s="66"/>
      <c r="F14" s="86">
        <f>'tavola 2.1.1'!F14/'tavola 2.1.1'!H14*1000</f>
        <v>0</v>
      </c>
      <c r="G14" s="86">
        <f>'tavola 2.1.1'!B14/'tavola 2.1.1'!D14*1000</f>
        <v>0.07399186089530152</v>
      </c>
      <c r="H14" s="66"/>
      <c r="I14" s="33"/>
      <c r="J14" s="34"/>
      <c r="K14" s="35"/>
      <c r="L14" s="34"/>
      <c r="M14" s="34"/>
      <c r="N14" s="36"/>
      <c r="O14" s="36"/>
      <c r="P14" s="36"/>
      <c r="Q14" s="36"/>
      <c r="R14" s="37"/>
      <c r="S14" s="37"/>
      <c r="T14" s="36"/>
      <c r="U14" s="34"/>
      <c r="V14" s="34"/>
    </row>
    <row r="15" spans="1:22" ht="12.75" customHeight="1">
      <c r="A15" s="48" t="s">
        <v>4</v>
      </c>
      <c r="B15" s="84">
        <v>3.2074487547780866</v>
      </c>
      <c r="C15" s="69">
        <v>55.8252427184466</v>
      </c>
      <c r="D15" s="85">
        <v>0</v>
      </c>
      <c r="E15" s="66"/>
      <c r="F15" s="86">
        <f>'tavola 2.1.1'!F15/'tavola 2.1.1'!H15*1000</f>
        <v>0</v>
      </c>
      <c r="G15" s="86">
        <f>'tavola 2.1.1'!B15/'tavola 2.1.1'!D15*1000</f>
        <v>0</v>
      </c>
      <c r="H15" s="66"/>
      <c r="I15" s="33"/>
      <c r="J15" s="34"/>
      <c r="K15" s="35"/>
      <c r="L15" s="34"/>
      <c r="M15" s="34"/>
      <c r="N15" s="36"/>
      <c r="O15" s="36"/>
      <c r="P15" s="36"/>
      <c r="Q15" s="36"/>
      <c r="R15" s="37"/>
      <c r="S15" s="37"/>
      <c r="T15" s="36"/>
      <c r="U15" s="34"/>
      <c r="V15" s="34"/>
    </row>
    <row r="16" spans="1:22" ht="12.75" customHeight="1">
      <c r="A16" s="48" t="s">
        <v>5</v>
      </c>
      <c r="B16" s="84">
        <v>2.8262812413015963</v>
      </c>
      <c r="C16" s="69">
        <v>50.88143303952232</v>
      </c>
      <c r="D16" s="85">
        <f>2/'tavola 2.1.1'!B16*100</f>
        <v>66.66666666666666</v>
      </c>
      <c r="E16" s="66"/>
      <c r="F16" s="86">
        <f>'tavola 2.1.1'!F16/'tavola 2.1.1'!H16*1000</f>
        <v>0</v>
      </c>
      <c r="G16" s="86">
        <f>'tavola 2.1.1'!B16/'tavola 2.1.1'!D16*1000</f>
        <v>0.10662496445834518</v>
      </c>
      <c r="H16" s="66"/>
      <c r="I16" s="33"/>
      <c r="J16" s="34"/>
      <c r="K16" s="35"/>
      <c r="L16" s="34"/>
      <c r="M16" s="34"/>
      <c r="N16" s="36"/>
      <c r="O16" s="36"/>
      <c r="P16" s="36"/>
      <c r="Q16" s="36"/>
      <c r="R16" s="37"/>
      <c r="S16" s="37"/>
      <c r="T16" s="36"/>
      <c r="U16" s="34"/>
      <c r="V16" s="34"/>
    </row>
    <row r="17" spans="1:22" ht="12.75" customHeight="1">
      <c r="A17" s="48" t="s">
        <v>6</v>
      </c>
      <c r="B17" s="84">
        <v>3.60378012715043</v>
      </c>
      <c r="C17" s="69">
        <v>58.182302771855014</v>
      </c>
      <c r="D17" s="85">
        <v>0</v>
      </c>
      <c r="E17" s="66"/>
      <c r="F17" s="86">
        <f>'tavola 2.1.1'!F17/'tavola 2.1.1'!H17*1000</f>
        <v>0</v>
      </c>
      <c r="G17" s="86">
        <f>'tavola 2.1.1'!B17/'tavola 2.1.1'!D17*1000</f>
        <v>0</v>
      </c>
      <c r="H17" s="66"/>
      <c r="I17" s="33"/>
      <c r="J17" s="34"/>
      <c r="K17" s="35"/>
      <c r="L17" s="34"/>
      <c r="M17" s="34"/>
      <c r="N17" s="36"/>
      <c r="O17" s="36"/>
      <c r="P17" s="36"/>
      <c r="Q17" s="36"/>
      <c r="R17" s="37"/>
      <c r="S17" s="37"/>
      <c r="T17" s="36"/>
      <c r="U17" s="34"/>
      <c r="V17" s="34"/>
    </row>
    <row r="18" spans="1:22" ht="12.75" customHeight="1">
      <c r="A18" s="48" t="s">
        <v>7</v>
      </c>
      <c r="B18" s="84">
        <v>3.132107170779073</v>
      </c>
      <c r="C18" s="69">
        <v>47.45740836344863</v>
      </c>
      <c r="D18" s="85">
        <f>2/'tavola 2.1.1'!B18*100</f>
        <v>100</v>
      </c>
      <c r="E18" s="66"/>
      <c r="F18" s="86">
        <f>'tavola 2.1.1'!F18/'tavola 2.1.1'!H18*1000</f>
        <v>0</v>
      </c>
      <c r="G18" s="86">
        <f>'tavola 2.1.1'!B18/'tavola 2.1.1'!D18*1000</f>
        <v>0.12906556530717606</v>
      </c>
      <c r="H18" s="66"/>
      <c r="I18" s="33"/>
      <c r="J18" s="34"/>
      <c r="K18" s="35"/>
      <c r="L18" s="34"/>
      <c r="M18" s="34"/>
      <c r="N18" s="36"/>
      <c r="O18" s="36"/>
      <c r="P18" s="36"/>
      <c r="Q18" s="36"/>
      <c r="R18" s="37"/>
      <c r="S18" s="37"/>
      <c r="T18" s="36"/>
      <c r="U18" s="34"/>
      <c r="V18" s="34"/>
    </row>
    <row r="19" spans="1:22" ht="12.75" customHeight="1">
      <c r="A19" s="48" t="s">
        <v>30</v>
      </c>
      <c r="B19" s="84">
        <v>2.830198983701274</v>
      </c>
      <c r="C19" s="69">
        <v>58.890794739851344</v>
      </c>
      <c r="D19" s="85">
        <v>0</v>
      </c>
      <c r="E19" s="66"/>
      <c r="F19" s="86">
        <f>'tavola 2.1.1'!F19/'tavola 2.1.1'!H19*1000</f>
        <v>0</v>
      </c>
      <c r="G19" s="86">
        <f>'tavola 2.1.1'!B19/'tavola 2.1.1'!D19*1000</f>
        <v>0</v>
      </c>
      <c r="H19" s="66"/>
      <c r="I19" s="33"/>
      <c r="J19" s="34"/>
      <c r="K19" s="35"/>
      <c r="L19" s="34"/>
      <c r="M19" s="34"/>
      <c r="N19" s="36"/>
      <c r="O19" s="36"/>
      <c r="P19" s="36"/>
      <c r="Q19" s="36"/>
      <c r="R19" s="37"/>
      <c r="S19" s="37"/>
      <c r="T19" s="36"/>
      <c r="U19" s="34"/>
      <c r="V19" s="34"/>
    </row>
    <row r="20" spans="1:22" ht="12.75" customHeight="1">
      <c r="A20" s="48" t="s">
        <v>8</v>
      </c>
      <c r="B20" s="84">
        <v>3.1952925289381917</v>
      </c>
      <c r="C20" s="69">
        <v>56.033313964749176</v>
      </c>
      <c r="D20" s="85">
        <v>0</v>
      </c>
      <c r="E20" s="66"/>
      <c r="F20" s="86">
        <f>'tavola 2.1.1'!F20/'tavola 2.1.1'!H20*1000</f>
        <v>0</v>
      </c>
      <c r="G20" s="86">
        <f>'tavola 2.1.1'!B20/'tavola 2.1.1'!D20*1000</f>
        <v>0</v>
      </c>
      <c r="H20" s="66"/>
      <c r="I20" s="33"/>
      <c r="J20" s="34"/>
      <c r="K20" s="35"/>
      <c r="L20" s="34"/>
      <c r="M20" s="34"/>
      <c r="N20" s="36"/>
      <c r="O20" s="36"/>
      <c r="P20" s="36"/>
      <c r="Q20" s="36"/>
      <c r="R20" s="37"/>
      <c r="S20" s="37"/>
      <c r="T20" s="36"/>
      <c r="U20" s="34"/>
      <c r="V20" s="34"/>
    </row>
    <row r="21" spans="1:22" ht="12.75" customHeight="1">
      <c r="A21" s="48" t="s">
        <v>9</v>
      </c>
      <c r="B21" s="84">
        <v>2.808054284250941</v>
      </c>
      <c r="C21" s="69">
        <v>54.76610060877924</v>
      </c>
      <c r="D21" s="85">
        <v>0</v>
      </c>
      <c r="E21" s="66"/>
      <c r="F21" s="86">
        <f>'tavola 2.1.1'!F21/'tavola 2.1.1'!H21*1000</f>
        <v>0</v>
      </c>
      <c r="G21" s="86">
        <f>'tavola 2.1.1'!B21/'tavola 2.1.1'!D21*1000</f>
        <v>0</v>
      </c>
      <c r="H21" s="66"/>
      <c r="I21" s="33"/>
      <c r="J21" s="34"/>
      <c r="K21" s="35"/>
      <c r="L21" s="34"/>
      <c r="M21" s="34"/>
      <c r="N21" s="36"/>
      <c r="O21" s="36"/>
      <c r="P21" s="36"/>
      <c r="Q21" s="36"/>
      <c r="R21" s="37"/>
      <c r="S21" s="37"/>
      <c r="T21" s="36"/>
      <c r="U21" s="34"/>
      <c r="V21" s="34"/>
    </row>
    <row r="22" spans="1:22" s="22" customFormat="1" ht="12.75" customHeight="1">
      <c r="A22" s="51" t="s">
        <v>10</v>
      </c>
      <c r="B22" s="84">
        <v>3.3184098525060945</v>
      </c>
      <c r="C22" s="69">
        <v>56.07799085292466</v>
      </c>
      <c r="D22" s="85">
        <f>2/'tavola 2.1.1'!B22*100</f>
        <v>100</v>
      </c>
      <c r="E22" s="87"/>
      <c r="F22" s="86">
        <f>'tavola 2.1.1'!F22/'tavola 2.1.1'!H22*1000</f>
        <v>0</v>
      </c>
      <c r="G22" s="86">
        <f>'tavola 2.1.1'!B22/'tavola 2.1.1'!D22*1000</f>
        <v>0.16047500601781273</v>
      </c>
      <c r="H22" s="87"/>
      <c r="I22" s="33"/>
      <c r="J22" s="34"/>
      <c r="K22" s="35"/>
      <c r="L22" s="34"/>
      <c r="M22" s="34"/>
      <c r="N22" s="36"/>
      <c r="O22" s="36"/>
      <c r="P22" s="36"/>
      <c r="Q22" s="36"/>
      <c r="R22" s="37"/>
      <c r="S22" s="37"/>
      <c r="T22" s="36"/>
      <c r="U22" s="34"/>
      <c r="V22" s="34"/>
    </row>
    <row r="23" spans="1:22" ht="12.75" customHeight="1">
      <c r="A23" s="48" t="s">
        <v>11</v>
      </c>
      <c r="B23" s="84">
        <v>3.340288595646608</v>
      </c>
      <c r="C23" s="69">
        <v>45.11873350923483</v>
      </c>
      <c r="D23" s="85">
        <v>0</v>
      </c>
      <c r="E23" s="66"/>
      <c r="F23" s="86">
        <f>'tavola 2.1.1'!F23/'tavola 2.1.1'!H23*1000</f>
        <v>0</v>
      </c>
      <c r="G23" s="86">
        <f>'tavola 2.1.1'!B23/'tavola 2.1.1'!D23*1000</f>
        <v>0</v>
      </c>
      <c r="H23" s="66"/>
      <c r="I23" s="33"/>
      <c r="J23" s="34"/>
      <c r="K23" s="35"/>
      <c r="L23" s="34"/>
      <c r="M23" s="34"/>
      <c r="N23" s="36"/>
      <c r="O23" s="36"/>
      <c r="P23" s="36"/>
      <c r="Q23" s="36"/>
      <c r="R23" s="37"/>
      <c r="S23" s="37"/>
      <c r="T23" s="36"/>
      <c r="U23" s="34"/>
      <c r="V23" s="34"/>
    </row>
    <row r="24" spans="1:22" ht="12.75" customHeight="1">
      <c r="A24" s="48" t="s">
        <v>12</v>
      </c>
      <c r="B24" s="84">
        <v>2.9702872373042553</v>
      </c>
      <c r="C24" s="69">
        <v>37.61546723952739</v>
      </c>
      <c r="D24" s="85">
        <v>0</v>
      </c>
      <c r="E24" s="66"/>
      <c r="F24" s="86">
        <f>'tavola 2.1.1'!F24/'tavola 2.1.1'!H24*1000</f>
        <v>0.21482277121374865</v>
      </c>
      <c r="G24" s="86">
        <f>'tavola 2.1.1'!B24/'tavola 2.1.1'!D24*1000</f>
        <v>0</v>
      </c>
      <c r="H24" s="66"/>
      <c r="I24" s="33"/>
      <c r="J24" s="34"/>
      <c r="K24" s="35"/>
      <c r="L24" s="34"/>
      <c r="M24" s="34"/>
      <c r="N24" s="36"/>
      <c r="O24" s="36"/>
      <c r="P24" s="36"/>
      <c r="Q24" s="36"/>
      <c r="R24" s="37"/>
      <c r="S24" s="37"/>
      <c r="T24" s="36"/>
      <c r="U24" s="34"/>
      <c r="V24" s="34"/>
    </row>
    <row r="25" spans="1:22" ht="12.75" customHeight="1">
      <c r="A25" s="48" t="s">
        <v>13</v>
      </c>
      <c r="B25" s="84">
        <v>3.2389519877959487</v>
      </c>
      <c r="C25" s="69">
        <v>43.8593666129898</v>
      </c>
      <c r="D25" s="85">
        <f>0/'tavola 2.1.1'!B25*100</f>
        <v>0</v>
      </c>
      <c r="E25" s="66"/>
      <c r="F25" s="86">
        <f>'tavola 2.1.1'!F25/'tavola 2.1.1'!H25*1000</f>
        <v>0</v>
      </c>
      <c r="G25" s="86">
        <f>'tavola 2.1.1'!B25/'tavola 2.1.1'!D25*1000</f>
        <v>0.10735373054213633</v>
      </c>
      <c r="H25" s="66"/>
      <c r="I25" s="33"/>
      <c r="J25" s="34"/>
      <c r="K25" s="35"/>
      <c r="L25" s="34"/>
      <c r="M25" s="34"/>
      <c r="N25" s="36"/>
      <c r="O25" s="36"/>
      <c r="P25" s="36"/>
      <c r="Q25" s="36"/>
      <c r="R25" s="37"/>
      <c r="S25" s="37"/>
      <c r="T25" s="36"/>
      <c r="U25" s="34"/>
      <c r="V25" s="34"/>
    </row>
    <row r="26" spans="1:22" ht="12.75" customHeight="1">
      <c r="A26" s="48" t="s">
        <v>14</v>
      </c>
      <c r="B26" s="84">
        <v>2.9129620485104186</v>
      </c>
      <c r="C26" s="69">
        <v>33.520694941236584</v>
      </c>
      <c r="D26" s="85">
        <v>0</v>
      </c>
      <c r="E26" s="66"/>
      <c r="F26" s="86">
        <f>'tavola 2.1.1'!F26/'tavola 2.1.1'!H26*1000</f>
        <v>0</v>
      </c>
      <c r="G26" s="86">
        <f>'tavola 2.1.1'!B26/'tavola 2.1.1'!D26*1000</f>
        <v>0</v>
      </c>
      <c r="H26" s="66"/>
      <c r="I26" s="33"/>
      <c r="J26" s="34"/>
      <c r="K26" s="35"/>
      <c r="L26" s="34"/>
      <c r="M26" s="34"/>
      <c r="N26" s="36"/>
      <c r="O26" s="36"/>
      <c r="P26" s="36"/>
      <c r="Q26" s="36"/>
      <c r="R26" s="37"/>
      <c r="S26" s="37"/>
      <c r="T26" s="36"/>
      <c r="U26" s="34"/>
      <c r="V26" s="34"/>
    </row>
    <row r="27" spans="1:22" ht="12.75" customHeight="1">
      <c r="A27" s="48" t="s">
        <v>15</v>
      </c>
      <c r="B27" s="84">
        <v>3.0991687027787647</v>
      </c>
      <c r="C27" s="69">
        <v>20.90909090909091</v>
      </c>
      <c r="D27" s="85">
        <v>0</v>
      </c>
      <c r="E27" s="66"/>
      <c r="F27" s="86">
        <f>'tavola 2.1.1'!F27/'tavola 2.1.1'!H27*1000</f>
        <v>0</v>
      </c>
      <c r="G27" s="86">
        <f>'tavola 2.1.1'!B27/'tavola 2.1.1'!D27*1000</f>
        <v>0</v>
      </c>
      <c r="H27" s="66"/>
      <c r="I27" s="33"/>
      <c r="J27" s="34"/>
      <c r="K27" s="35"/>
      <c r="L27" s="34"/>
      <c r="M27" s="34"/>
      <c r="N27" s="36"/>
      <c r="O27" s="36"/>
      <c r="P27" s="36"/>
      <c r="Q27" s="36"/>
      <c r="R27" s="37"/>
      <c r="S27" s="37"/>
      <c r="T27" s="36"/>
      <c r="U27" s="34"/>
      <c r="V27" s="34"/>
    </row>
    <row r="28" spans="1:22" ht="12.75" customHeight="1">
      <c r="A28" s="48" t="s">
        <v>16</v>
      </c>
      <c r="B28" s="84">
        <v>4.325000272090747</v>
      </c>
      <c r="C28" s="69">
        <v>23.290005548070063</v>
      </c>
      <c r="D28" s="85">
        <f>12/'tavola 2.1.1'!B28*100</f>
        <v>48</v>
      </c>
      <c r="E28" s="66"/>
      <c r="F28" s="86">
        <f>'tavola 2.1.1'!F28/'tavola 2.1.1'!H28*1000</f>
        <v>0.0396290718871364</v>
      </c>
      <c r="G28" s="86">
        <f>'tavola 2.1.1'!B28/'tavola 2.1.1'!D28*1000</f>
        <v>0.9907267971784101</v>
      </c>
      <c r="H28" s="66"/>
      <c r="I28" s="33"/>
      <c r="J28" s="34"/>
      <c r="K28" s="35"/>
      <c r="L28" s="34"/>
      <c r="M28" s="34"/>
      <c r="N28" s="36"/>
      <c r="O28" s="36"/>
      <c r="P28" s="36"/>
      <c r="Q28" s="36"/>
      <c r="R28" s="37"/>
      <c r="S28" s="37"/>
      <c r="T28" s="36"/>
      <c r="U28" s="34"/>
      <c r="V28" s="34"/>
    </row>
    <row r="29" spans="1:22" ht="12.75" customHeight="1">
      <c r="A29" s="48" t="s">
        <v>17</v>
      </c>
      <c r="B29" s="84">
        <v>4.010206687500084</v>
      </c>
      <c r="C29" s="69">
        <v>19.67442994756737</v>
      </c>
      <c r="D29" s="85">
        <f>4/'tavola 2.1.1'!B29*100</f>
        <v>66.66666666666666</v>
      </c>
      <c r="E29" s="66"/>
      <c r="F29" s="86">
        <f>'tavola 2.1.1'!F29/'tavola 2.1.1'!H29*1000</f>
        <v>0.060968174612852095</v>
      </c>
      <c r="G29" s="86">
        <f>'tavola 2.1.1'!B29/'tavola 2.1.1'!D29*1000</f>
        <v>0.3658090476771126</v>
      </c>
      <c r="H29" s="66"/>
      <c r="I29" s="33"/>
      <c r="J29" s="34"/>
      <c r="K29" s="35"/>
      <c r="L29" s="34"/>
      <c r="M29" s="34"/>
      <c r="N29" s="36"/>
      <c r="O29" s="36"/>
      <c r="P29" s="36"/>
      <c r="Q29" s="36"/>
      <c r="R29" s="37"/>
      <c r="S29" s="37"/>
      <c r="T29" s="36"/>
      <c r="U29" s="34"/>
      <c r="V29" s="34"/>
    </row>
    <row r="30" spans="1:22" ht="12.75" customHeight="1">
      <c r="A30" s="48" t="s">
        <v>18</v>
      </c>
      <c r="B30" s="84">
        <v>3.7501171379160527</v>
      </c>
      <c r="C30" s="69">
        <v>13.3575647432985</v>
      </c>
      <c r="D30" s="85">
        <f>1/'tavola 2.1.1'!B30*100</f>
        <v>100</v>
      </c>
      <c r="E30" s="66"/>
      <c r="F30" s="86">
        <f>'tavola 2.1.1'!F30/'tavola 2.1.1'!H30*1000</f>
        <v>0</v>
      </c>
      <c r="G30" s="86">
        <f>'tavola 2.1.1'!B30/'tavola 2.1.1'!D30*1000</f>
        <v>0.45433893684688775</v>
      </c>
      <c r="H30" s="66"/>
      <c r="I30" s="33"/>
      <c r="J30" s="34"/>
      <c r="K30" s="35"/>
      <c r="L30" s="34"/>
      <c r="M30" s="34"/>
      <c r="N30" s="36"/>
      <c r="O30" s="36"/>
      <c r="P30" s="36"/>
      <c r="Q30" s="36"/>
      <c r="R30" s="37"/>
      <c r="S30" s="37"/>
      <c r="T30" s="36"/>
      <c r="U30" s="34"/>
      <c r="V30" s="34"/>
    </row>
    <row r="31" spans="1:22" ht="12.75" customHeight="1">
      <c r="A31" s="48" t="s">
        <v>19</v>
      </c>
      <c r="B31" s="84">
        <v>4.204276934239668</v>
      </c>
      <c r="C31" s="69">
        <v>15.223562810503903</v>
      </c>
      <c r="D31" s="85">
        <f>2/'tavola 2.1.1'!B31*100</f>
        <v>66.66666666666666</v>
      </c>
      <c r="E31" s="66"/>
      <c r="F31" s="86">
        <f>'tavola 2.1.1'!F31/'tavola 2.1.1'!H31*1000</f>
        <v>0.11828720132481665</v>
      </c>
      <c r="G31" s="86">
        <f>'tavola 2.1.1'!B31/'tavola 2.1.1'!D31*1000</f>
        <v>0.35486160397445</v>
      </c>
      <c r="H31" s="66"/>
      <c r="I31" s="33"/>
      <c r="J31" s="34"/>
      <c r="K31" s="35"/>
      <c r="L31" s="34"/>
      <c r="M31" s="34"/>
      <c r="N31" s="36"/>
      <c r="O31" s="36"/>
      <c r="P31" s="36"/>
      <c r="Q31" s="36"/>
      <c r="R31" s="37"/>
      <c r="S31" s="37"/>
      <c r="T31" s="36"/>
      <c r="U31" s="34"/>
      <c r="V31" s="34"/>
    </row>
    <row r="32" spans="1:22" ht="12.75" customHeight="1">
      <c r="A32" s="48" t="s">
        <v>20</v>
      </c>
      <c r="B32" s="84">
        <v>4.1126446396208</v>
      </c>
      <c r="C32" s="69">
        <v>24.73035439137134</v>
      </c>
      <c r="D32" s="85">
        <f>6/'tavola 2.1.1'!B32*100</f>
        <v>85.71428571428571</v>
      </c>
      <c r="E32" s="66"/>
      <c r="F32" s="86">
        <f>'tavola 2.1.1'!F32/'tavola 2.1.1'!H32*1000</f>
        <v>0</v>
      </c>
      <c r="G32" s="86">
        <f>'tavola 2.1.1'!B32/'tavola 2.1.1'!D32*1000</f>
        <v>0.33705701078582434</v>
      </c>
      <c r="H32" s="66"/>
      <c r="I32" s="33"/>
      <c r="J32" s="34"/>
      <c r="K32" s="35"/>
      <c r="L32" s="34"/>
      <c r="M32" s="34"/>
      <c r="N32" s="36"/>
      <c r="O32" s="36"/>
      <c r="P32" s="36"/>
      <c r="Q32" s="36"/>
      <c r="R32" s="37"/>
      <c r="S32" s="37"/>
      <c r="T32" s="36"/>
      <c r="U32" s="34"/>
      <c r="V32" s="34"/>
    </row>
    <row r="33" spans="1:22" ht="12.75" customHeight="1">
      <c r="A33" s="48" t="s">
        <v>21</v>
      </c>
      <c r="B33" s="84">
        <v>3.361451889331763</v>
      </c>
      <c r="C33" s="69">
        <v>40.774285206890426</v>
      </c>
      <c r="D33" s="85">
        <v>0</v>
      </c>
      <c r="E33" s="66"/>
      <c r="F33" s="86">
        <f>'tavola 2.1.1'!F33/'tavola 2.1.1'!H33*1000</f>
        <v>0</v>
      </c>
      <c r="G33" s="86">
        <f>'tavola 2.1.1'!B33/'tavola 2.1.1'!D33*1000</f>
        <v>0</v>
      </c>
      <c r="H33" s="66"/>
      <c r="I33" s="33"/>
      <c r="J33" s="34"/>
      <c r="K33" s="35"/>
      <c r="L33" s="34"/>
      <c r="M33" s="34"/>
      <c r="N33" s="36"/>
      <c r="O33" s="36"/>
      <c r="P33" s="36"/>
      <c r="Q33" s="36"/>
      <c r="R33" s="37"/>
      <c r="S33" s="37"/>
      <c r="T33" s="36"/>
      <c r="U33" s="34"/>
      <c r="V33" s="34"/>
    </row>
    <row r="34" spans="1:22" ht="12.75" customHeight="1">
      <c r="A34" s="53" t="s">
        <v>22</v>
      </c>
      <c r="B34" s="88">
        <v>3.373152940216673</v>
      </c>
      <c r="C34" s="89">
        <v>39.24571595957623</v>
      </c>
      <c r="D34" s="90">
        <f>32/'tavola 2.1.1'!B34*100</f>
        <v>61.53846153846154</v>
      </c>
      <c r="E34" s="91"/>
      <c r="F34" s="234">
        <f>'tavola 2.1.1'!F34/'tavola 2.1.1'!H34*1000</f>
        <v>0.019528389396084558</v>
      </c>
      <c r="G34" s="234">
        <f>'tavola 2.1.1'!B34/'tavola 2.1.1'!D34*1000</f>
        <v>0.2538690621490992</v>
      </c>
      <c r="H34" s="90"/>
      <c r="I34" s="38"/>
      <c r="J34" s="39"/>
      <c r="K34" s="40"/>
      <c r="L34" s="39"/>
      <c r="M34" s="39"/>
      <c r="N34" s="41"/>
      <c r="O34" s="41"/>
      <c r="P34" s="41"/>
      <c r="Q34" s="41"/>
      <c r="R34" s="42"/>
      <c r="S34" s="42"/>
      <c r="T34" s="41"/>
      <c r="U34" s="39"/>
      <c r="V34" s="39"/>
    </row>
    <row r="36" ht="11.25">
      <c r="A36" s="23" t="s">
        <v>138</v>
      </c>
    </row>
  </sheetData>
  <sheetProtection/>
  <mergeCells count="4">
    <mergeCell ref="F3:G3"/>
    <mergeCell ref="B3:B4"/>
    <mergeCell ref="C3:C4"/>
    <mergeCell ref="D3:D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1"/>
  <dimension ref="A1:K3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8.00390625" style="48" customWidth="1"/>
    <col min="2" max="9" width="9.140625" style="48" customWidth="1"/>
    <col min="10" max="10" width="9.00390625" style="48" customWidth="1"/>
    <col min="11" max="11" width="9.140625" style="48" hidden="1" customWidth="1"/>
    <col min="12" max="16384" width="9.140625" style="48" customWidth="1"/>
  </cols>
  <sheetData>
    <row r="1" spans="1:10" ht="12.75">
      <c r="A1" s="92" t="s">
        <v>156</v>
      </c>
      <c r="B1" s="73"/>
      <c r="C1" s="73"/>
      <c r="D1" s="73"/>
      <c r="E1" s="73"/>
      <c r="F1" s="73"/>
      <c r="G1" s="52"/>
      <c r="H1" s="52"/>
      <c r="I1" s="52"/>
      <c r="J1" s="52"/>
    </row>
    <row r="2" spans="1:10" ht="11.25">
      <c r="A2" s="47"/>
      <c r="B2" s="52"/>
      <c r="C2" s="52"/>
      <c r="D2" s="52"/>
      <c r="E2" s="52"/>
      <c r="F2" s="52"/>
      <c r="G2" s="52"/>
      <c r="H2" s="52"/>
      <c r="I2" s="52"/>
      <c r="J2" s="52"/>
    </row>
    <row r="3" spans="1:11" ht="18.75" customHeight="1">
      <c r="A3" s="137"/>
      <c r="B3" s="267" t="s">
        <v>53</v>
      </c>
      <c r="C3" s="267"/>
      <c r="D3" s="267"/>
      <c r="E3" s="267"/>
      <c r="F3" s="267"/>
      <c r="G3" s="267"/>
      <c r="H3" s="267"/>
      <c r="I3" s="267"/>
      <c r="J3" s="132"/>
      <c r="K3" s="46"/>
    </row>
    <row r="4" spans="1:11" ht="18.75" customHeight="1">
      <c r="A4" s="141" t="s">
        <v>52</v>
      </c>
      <c r="B4" s="138">
        <v>16</v>
      </c>
      <c r="C4" s="138">
        <v>17</v>
      </c>
      <c r="D4" s="139" t="s">
        <v>28</v>
      </c>
      <c r="E4" s="133" t="s">
        <v>39</v>
      </c>
      <c r="F4" s="139" t="s">
        <v>23</v>
      </c>
      <c r="G4" s="139" t="s">
        <v>24</v>
      </c>
      <c r="H4" s="139" t="s">
        <v>25</v>
      </c>
      <c r="I4" s="132" t="s">
        <v>26</v>
      </c>
      <c r="J4" s="8" t="s">
        <v>37</v>
      </c>
      <c r="K4" s="47"/>
    </row>
    <row r="5" ht="7.5" customHeight="1"/>
    <row r="6" spans="1:10" ht="12.75" customHeight="1">
      <c r="A6" s="64">
        <v>16</v>
      </c>
      <c r="B6" s="93">
        <v>0</v>
      </c>
      <c r="C6" s="49">
        <v>1</v>
      </c>
      <c r="D6" s="49">
        <v>1</v>
      </c>
      <c r="E6" s="49">
        <v>13</v>
      </c>
      <c r="F6" s="93">
        <v>2</v>
      </c>
      <c r="G6" s="93">
        <v>0</v>
      </c>
      <c r="H6" s="93">
        <v>0</v>
      </c>
      <c r="I6" s="93" t="s">
        <v>40</v>
      </c>
      <c r="J6" s="94">
        <f>SUM(B6:I6)</f>
        <v>17</v>
      </c>
    </row>
    <row r="7" spans="1:10" ht="12.75" customHeight="1">
      <c r="A7" s="95">
        <v>17</v>
      </c>
      <c r="B7" s="96">
        <v>0</v>
      </c>
      <c r="C7" s="97">
        <v>0</v>
      </c>
      <c r="D7" s="98">
        <v>5</v>
      </c>
      <c r="E7" s="98">
        <v>26</v>
      </c>
      <c r="F7" s="98">
        <v>4</v>
      </c>
      <c r="G7" s="96">
        <v>0</v>
      </c>
      <c r="H7" s="96">
        <v>0</v>
      </c>
      <c r="I7" s="96" t="s">
        <v>40</v>
      </c>
      <c r="J7" s="98">
        <f>SUM(B7:I7)</f>
        <v>35</v>
      </c>
    </row>
    <row r="8" ht="12.75" customHeight="1"/>
    <row r="9" spans="1:11" ht="18.75" customHeight="1">
      <c r="A9" s="137"/>
      <c r="B9" s="267" t="s">
        <v>52</v>
      </c>
      <c r="C9" s="267"/>
      <c r="D9" s="267"/>
      <c r="E9" s="267"/>
      <c r="F9" s="267"/>
      <c r="G9" s="267"/>
      <c r="H9" s="267"/>
      <c r="I9" s="267"/>
      <c r="J9" s="132"/>
      <c r="K9" s="99"/>
    </row>
    <row r="10" spans="1:10" ht="18.75" customHeight="1">
      <c r="A10" s="141" t="s">
        <v>53</v>
      </c>
      <c r="B10" s="138">
        <v>16</v>
      </c>
      <c r="C10" s="138">
        <v>17</v>
      </c>
      <c r="D10" s="139" t="s">
        <v>28</v>
      </c>
      <c r="E10" s="133" t="s">
        <v>39</v>
      </c>
      <c r="F10" s="139" t="s">
        <v>23</v>
      </c>
      <c r="G10" s="139" t="s">
        <v>24</v>
      </c>
      <c r="H10" s="139" t="s">
        <v>25</v>
      </c>
      <c r="I10" s="132" t="s">
        <v>26</v>
      </c>
      <c r="J10" s="8" t="s">
        <v>37</v>
      </c>
    </row>
    <row r="11" ht="7.5" customHeight="1"/>
    <row r="12" spans="1:10" ht="12.75" customHeight="1">
      <c r="A12" s="64">
        <v>16</v>
      </c>
      <c r="B12" s="100">
        <v>0</v>
      </c>
      <c r="C12" s="100">
        <v>0</v>
      </c>
      <c r="D12" s="100">
        <v>0</v>
      </c>
      <c r="E12" s="100">
        <v>1</v>
      </c>
      <c r="F12" s="100">
        <v>0</v>
      </c>
      <c r="G12" s="100">
        <v>0</v>
      </c>
      <c r="H12" s="100">
        <v>0</v>
      </c>
      <c r="I12" s="100">
        <v>0</v>
      </c>
      <c r="J12" s="100">
        <f>SUM(B12:I12)</f>
        <v>1</v>
      </c>
    </row>
    <row r="13" spans="1:10" ht="12.75" customHeight="1">
      <c r="A13" s="95">
        <v>17</v>
      </c>
      <c r="B13" s="97">
        <v>1</v>
      </c>
      <c r="C13" s="97">
        <v>0</v>
      </c>
      <c r="D13" s="97">
        <v>0</v>
      </c>
      <c r="E13" s="97">
        <v>2</v>
      </c>
      <c r="F13" s="97">
        <v>0</v>
      </c>
      <c r="G13" s="97">
        <v>0</v>
      </c>
      <c r="H13" s="97">
        <v>0</v>
      </c>
      <c r="I13" s="97">
        <v>0</v>
      </c>
      <c r="J13" s="97">
        <f>SUM(B13:I13)</f>
        <v>3</v>
      </c>
    </row>
    <row r="15" ht="11.25">
      <c r="A15" s="23" t="s">
        <v>138</v>
      </c>
    </row>
    <row r="27" ht="11.25">
      <c r="G27" s="235"/>
    </row>
    <row r="28" ht="11.25">
      <c r="G28" s="235"/>
    </row>
    <row r="29" ht="11.25">
      <c r="G29" s="235"/>
    </row>
    <row r="30" ht="11.25">
      <c r="G30" s="235"/>
    </row>
    <row r="31" ht="11.25">
      <c r="G31" s="235"/>
    </row>
  </sheetData>
  <sheetProtection/>
  <mergeCells count="2">
    <mergeCell ref="B3:I3"/>
    <mergeCell ref="B9:I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2">
    <pageSetUpPr fitToPage="1"/>
  </sheetPr>
  <dimension ref="A1:J36"/>
  <sheetViews>
    <sheetView zoomScalePageLayoutView="0" workbookViewId="0" topLeftCell="A1">
      <selection activeCell="A6" sqref="A6:IV8"/>
    </sheetView>
  </sheetViews>
  <sheetFormatPr defaultColWidth="9.140625" defaultRowHeight="12.75"/>
  <cols>
    <col min="1" max="1" width="17.28125" style="48" customWidth="1"/>
    <col min="2" max="3" width="10.140625" style="48" customWidth="1"/>
    <col min="4" max="4" width="9.8515625" style="48" bestFit="1" customWidth="1"/>
    <col min="5" max="5" width="0.85546875" style="48" customWidth="1"/>
    <col min="6" max="8" width="9.28125" style="48" bestFit="1" customWidth="1"/>
    <col min="9" max="9" width="10.00390625" style="48" bestFit="1" customWidth="1"/>
    <col min="10" max="10" width="9.8515625" style="48" bestFit="1" customWidth="1"/>
    <col min="11" max="16384" width="9.140625" style="48" customWidth="1"/>
  </cols>
  <sheetData>
    <row r="1" spans="1:8" s="52" customFormat="1" ht="12.75">
      <c r="A1" s="102" t="s">
        <v>57</v>
      </c>
      <c r="B1" s="103"/>
      <c r="C1" s="103"/>
      <c r="D1" s="103"/>
      <c r="E1" s="103"/>
      <c r="F1" s="103"/>
      <c r="G1" s="103"/>
      <c r="H1" s="103"/>
    </row>
    <row r="2" spans="1:8" ht="12.75" customHeight="1">
      <c r="A2" s="104"/>
      <c r="B2" s="47"/>
      <c r="C2" s="47"/>
      <c r="D2" s="47"/>
      <c r="E2" s="47"/>
      <c r="F2" s="47"/>
      <c r="G2" s="47"/>
      <c r="H2" s="47"/>
    </row>
    <row r="3" spans="1:8" s="75" customFormat="1" ht="18.75" customHeight="1">
      <c r="A3" s="142" t="s">
        <v>27</v>
      </c>
      <c r="B3" s="268" t="s">
        <v>41</v>
      </c>
      <c r="C3" s="268"/>
      <c r="D3" s="268"/>
      <c r="E3" s="134"/>
      <c r="F3" s="267" t="s">
        <v>42</v>
      </c>
      <c r="G3" s="267"/>
      <c r="H3" s="267"/>
    </row>
    <row r="4" spans="1:8" s="75" customFormat="1" ht="18.75" customHeight="1">
      <c r="A4" s="141" t="s">
        <v>0</v>
      </c>
      <c r="B4" s="8" t="s">
        <v>46</v>
      </c>
      <c r="C4" s="8" t="s">
        <v>47</v>
      </c>
      <c r="D4" s="8" t="s">
        <v>2</v>
      </c>
      <c r="E4" s="8"/>
      <c r="F4" s="8" t="s">
        <v>46</v>
      </c>
      <c r="G4" s="8" t="s">
        <v>47</v>
      </c>
      <c r="H4" s="8" t="s">
        <v>2</v>
      </c>
    </row>
    <row r="5" spans="1:8" s="75" customFormat="1" ht="7.5" customHeight="1">
      <c r="A5" s="52"/>
      <c r="B5" s="63"/>
      <c r="C5" s="64"/>
      <c r="D5" s="52"/>
      <c r="E5" s="52"/>
      <c r="F5" s="52"/>
      <c r="G5" s="52"/>
      <c r="H5" s="52"/>
    </row>
    <row r="6" spans="1:8" ht="12.75" customHeight="1">
      <c r="A6" s="58">
        <v>2007</v>
      </c>
      <c r="B6" s="105">
        <v>163721</v>
      </c>
      <c r="C6" s="105">
        <v>86639</v>
      </c>
      <c r="D6" s="105">
        <v>250360</v>
      </c>
      <c r="F6" s="106">
        <f>B6/D6*100</f>
        <v>65.3942323054801</v>
      </c>
      <c r="G6" s="106">
        <f>C6/D6*100</f>
        <v>34.60576769451989</v>
      </c>
      <c r="H6" s="106">
        <f>SUM(F6:G6)</f>
        <v>100</v>
      </c>
    </row>
    <row r="7" spans="1:8" ht="12.75" customHeight="1">
      <c r="A7" s="58">
        <v>2008</v>
      </c>
      <c r="B7" s="105">
        <v>156031</v>
      </c>
      <c r="C7" s="105">
        <v>90582</v>
      </c>
      <c r="D7" s="105">
        <f>SUM(B7:C7)</f>
        <v>246613</v>
      </c>
      <c r="E7" s="105"/>
      <c r="F7" s="106">
        <f>B7/D7*100</f>
        <v>63.26957621860972</v>
      </c>
      <c r="G7" s="106">
        <f>C7/D7*100</f>
        <v>36.73042378139028</v>
      </c>
      <c r="H7" s="106">
        <f>SUM(F7:G7)</f>
        <v>100</v>
      </c>
    </row>
    <row r="8" spans="1:8" ht="12.75" customHeight="1">
      <c r="A8" s="58">
        <v>2009</v>
      </c>
      <c r="B8" s="105">
        <v>144842</v>
      </c>
      <c r="C8" s="105">
        <v>85771</v>
      </c>
      <c r="D8" s="105">
        <f>SUM(B8:C8)</f>
        <v>230613</v>
      </c>
      <c r="E8" s="105"/>
      <c r="F8" s="106">
        <f>B8/D8*100</f>
        <v>62.807387267847005</v>
      </c>
      <c r="G8" s="106">
        <f>C8/D8*100</f>
        <v>37.192612732153</v>
      </c>
      <c r="H8" s="106">
        <f>SUM(F8:G8)</f>
        <v>100</v>
      </c>
    </row>
    <row r="9" spans="1:8" ht="12.75" customHeight="1">
      <c r="A9" s="58">
        <v>2010</v>
      </c>
      <c r="B9" s="105">
        <v>138199</v>
      </c>
      <c r="C9" s="105">
        <v>79501</v>
      </c>
      <c r="D9" s="105">
        <f>SUM(B9:C9)</f>
        <v>217700</v>
      </c>
      <c r="E9" s="105"/>
      <c r="F9" s="106">
        <f>B9/D9*100</f>
        <v>63.48139641708773</v>
      </c>
      <c r="G9" s="106">
        <f>C9/D9*100</f>
        <v>36.51860358291226</v>
      </c>
      <c r="H9" s="106">
        <f>SUM(F9:G9)</f>
        <v>100</v>
      </c>
    </row>
    <row r="10" spans="1:8" ht="12.75" customHeight="1">
      <c r="A10" s="58">
        <v>2011</v>
      </c>
      <c r="B10" s="105">
        <v>124443</v>
      </c>
      <c r="C10" s="105">
        <v>80387</v>
      </c>
      <c r="D10" s="105">
        <v>204830</v>
      </c>
      <c r="E10" s="105"/>
      <c r="F10" s="106">
        <v>60.75428404042377</v>
      </c>
      <c r="G10" s="106">
        <v>39.24571595957623</v>
      </c>
      <c r="H10" s="106">
        <v>100</v>
      </c>
    </row>
    <row r="11" spans="1:8" s="75" customFormat="1" ht="7.5" customHeight="1">
      <c r="A11" s="71"/>
      <c r="B11" s="44"/>
      <c r="C11" s="72"/>
      <c r="D11" s="57"/>
      <c r="E11" s="57"/>
      <c r="F11" s="73"/>
      <c r="G11" s="73"/>
      <c r="H11" s="74"/>
    </row>
    <row r="12" spans="1:8" s="75" customFormat="1" ht="12.75" customHeight="1">
      <c r="A12" s="77" t="s">
        <v>151</v>
      </c>
      <c r="B12" s="62"/>
      <c r="C12" s="77"/>
      <c r="D12" s="78"/>
      <c r="E12" s="78"/>
      <c r="F12" s="79"/>
      <c r="G12" s="79"/>
      <c r="H12" s="80"/>
    </row>
    <row r="13" spans="1:8" s="75" customFormat="1" ht="7.5" customHeight="1">
      <c r="A13" s="73"/>
      <c r="B13" s="44"/>
      <c r="C13" s="72"/>
      <c r="G13" s="73"/>
      <c r="H13" s="74"/>
    </row>
    <row r="14" spans="1:10" ht="12.75" customHeight="1">
      <c r="A14" s="48" t="s">
        <v>3</v>
      </c>
      <c r="B14" s="107">
        <v>6916</v>
      </c>
      <c r="C14" s="107">
        <f>D14-B14</f>
        <v>6599</v>
      </c>
      <c r="D14" s="108">
        <v>13515</v>
      </c>
      <c r="F14" s="106">
        <f>C14/D14*100</f>
        <v>48.82722900480947</v>
      </c>
      <c r="G14" s="106">
        <f>B14/D14*100</f>
        <v>51.17277099519053</v>
      </c>
      <c r="H14" s="106">
        <f>SUM(F14:G14)</f>
        <v>100</v>
      </c>
      <c r="J14" s="109"/>
    </row>
    <row r="15" spans="1:10" ht="12.75" customHeight="1">
      <c r="A15" s="48" t="s">
        <v>4</v>
      </c>
      <c r="B15" s="48">
        <v>182</v>
      </c>
      <c r="C15" s="107">
        <f aca="true" t="shared" si="0" ref="C15:C33">D15-B15</f>
        <v>230</v>
      </c>
      <c r="D15" s="108">
        <v>412</v>
      </c>
      <c r="F15" s="106">
        <f>C15/D15*100</f>
        <v>55.8252427184466</v>
      </c>
      <c r="G15" s="106">
        <f>B15/D15*100</f>
        <v>44.1747572815534</v>
      </c>
      <c r="H15" s="106">
        <f>SUM(F15:G15)</f>
        <v>100</v>
      </c>
      <c r="J15" s="109"/>
    </row>
    <row r="16" spans="1:10" ht="12.75" customHeight="1">
      <c r="A16" s="48" t="s">
        <v>5</v>
      </c>
      <c r="B16" s="107">
        <v>13820</v>
      </c>
      <c r="C16" s="107">
        <f t="shared" si="0"/>
        <v>14316</v>
      </c>
      <c r="D16" s="108">
        <v>28136</v>
      </c>
      <c r="E16" s="66"/>
      <c r="F16" s="106">
        <f>C16/D16*100</f>
        <v>50.881433039522314</v>
      </c>
      <c r="G16" s="106">
        <f>B16/D16*100</f>
        <v>49.11856696047768</v>
      </c>
      <c r="H16" s="106">
        <f>SUM(F16:G16)</f>
        <v>100</v>
      </c>
      <c r="J16" s="109"/>
    </row>
    <row r="17" spans="1:10" ht="12.75" customHeight="1">
      <c r="A17" s="48" t="s">
        <v>6</v>
      </c>
      <c r="B17" s="107">
        <v>1569</v>
      </c>
      <c r="C17" s="107">
        <f t="shared" si="0"/>
        <v>2183</v>
      </c>
      <c r="D17" s="108">
        <v>3752</v>
      </c>
      <c r="E17" s="66"/>
      <c r="F17" s="106">
        <f aca="true" t="shared" si="1" ref="F17:F33">B17/D17*100</f>
        <v>41.81769722814499</v>
      </c>
      <c r="G17" s="106">
        <f aca="true" t="shared" si="2" ref="G17:G33">C17/D17*100</f>
        <v>58.18230277185501</v>
      </c>
      <c r="H17" s="106">
        <f aca="true" t="shared" si="3" ref="H17:H33">SUM(F17:G17)</f>
        <v>100</v>
      </c>
      <c r="J17" s="109"/>
    </row>
    <row r="18" spans="1:10" ht="12.75" customHeight="1">
      <c r="A18" s="48" t="s">
        <v>7</v>
      </c>
      <c r="B18" s="107">
        <v>8142</v>
      </c>
      <c r="C18" s="107">
        <f t="shared" si="0"/>
        <v>7354</v>
      </c>
      <c r="D18" s="108">
        <v>15496</v>
      </c>
      <c r="E18" s="57"/>
      <c r="F18" s="106">
        <f t="shared" si="1"/>
        <v>52.54259163655137</v>
      </c>
      <c r="G18" s="106">
        <f t="shared" si="2"/>
        <v>47.457408363448636</v>
      </c>
      <c r="H18" s="106">
        <f t="shared" si="3"/>
        <v>100</v>
      </c>
      <c r="J18" s="109"/>
    </row>
    <row r="19" spans="1:10" ht="12.75" customHeight="1">
      <c r="A19" s="48" t="s">
        <v>30</v>
      </c>
      <c r="B19" s="107">
        <v>1438</v>
      </c>
      <c r="C19" s="107">
        <f t="shared" si="0"/>
        <v>2060</v>
      </c>
      <c r="D19" s="108">
        <v>3498</v>
      </c>
      <c r="E19" s="57"/>
      <c r="F19" s="106">
        <f t="shared" si="1"/>
        <v>41.109205260148656</v>
      </c>
      <c r="G19" s="106">
        <f t="shared" si="2"/>
        <v>58.89079473985135</v>
      </c>
      <c r="H19" s="106">
        <f t="shared" si="3"/>
        <v>100</v>
      </c>
      <c r="J19" s="109"/>
    </row>
    <row r="20" spans="1:10" ht="12.75" customHeight="1">
      <c r="A20" s="48" t="s">
        <v>8</v>
      </c>
      <c r="B20" s="107">
        <v>2270</v>
      </c>
      <c r="C20" s="107">
        <f t="shared" si="0"/>
        <v>2893</v>
      </c>
      <c r="D20" s="108">
        <v>5163</v>
      </c>
      <c r="E20" s="57"/>
      <c r="F20" s="106">
        <f t="shared" si="1"/>
        <v>43.966686035250824</v>
      </c>
      <c r="G20" s="106">
        <f t="shared" si="2"/>
        <v>56.033313964749176</v>
      </c>
      <c r="H20" s="106">
        <f t="shared" si="3"/>
        <v>100</v>
      </c>
      <c r="J20" s="109"/>
    </row>
    <row r="21" spans="1:10" ht="12.75" customHeight="1">
      <c r="A21" s="48" t="s">
        <v>9</v>
      </c>
      <c r="B21" s="107">
        <v>5647</v>
      </c>
      <c r="C21" s="107">
        <f t="shared" si="0"/>
        <v>6837</v>
      </c>
      <c r="D21" s="108">
        <v>12484</v>
      </c>
      <c r="F21" s="106">
        <f t="shared" si="1"/>
        <v>45.23389939122076</v>
      </c>
      <c r="G21" s="106">
        <f t="shared" si="2"/>
        <v>54.76610060877923</v>
      </c>
      <c r="H21" s="106">
        <f t="shared" si="3"/>
        <v>100</v>
      </c>
      <c r="J21" s="109"/>
    </row>
    <row r="22" spans="1:10" ht="12.75" customHeight="1">
      <c r="A22" s="48" t="s">
        <v>10</v>
      </c>
      <c r="B22" s="107">
        <v>5474</v>
      </c>
      <c r="C22" s="107">
        <f t="shared" si="0"/>
        <v>6989</v>
      </c>
      <c r="D22" s="108">
        <v>12463</v>
      </c>
      <c r="F22" s="106">
        <f t="shared" si="1"/>
        <v>43.92200914707534</v>
      </c>
      <c r="G22" s="106">
        <f t="shared" si="2"/>
        <v>56.07799085292465</v>
      </c>
      <c r="H22" s="106">
        <f t="shared" si="3"/>
        <v>100</v>
      </c>
      <c r="J22" s="109"/>
    </row>
    <row r="23" spans="1:10" ht="12.75" customHeight="1">
      <c r="A23" s="48" t="s">
        <v>11</v>
      </c>
      <c r="B23" s="107">
        <v>1664</v>
      </c>
      <c r="C23" s="107">
        <f t="shared" si="0"/>
        <v>1368</v>
      </c>
      <c r="D23" s="108">
        <v>3032</v>
      </c>
      <c r="F23" s="106">
        <f t="shared" si="1"/>
        <v>54.88126649076517</v>
      </c>
      <c r="G23" s="106">
        <f t="shared" si="2"/>
        <v>45.11873350923483</v>
      </c>
      <c r="H23" s="106">
        <f t="shared" si="3"/>
        <v>100</v>
      </c>
      <c r="J23" s="109"/>
    </row>
    <row r="24" spans="1:10" ht="12.75" customHeight="1">
      <c r="A24" s="48" t="s">
        <v>12</v>
      </c>
      <c r="B24" s="107">
        <v>2904</v>
      </c>
      <c r="C24" s="107">
        <f t="shared" si="0"/>
        <v>1751</v>
      </c>
      <c r="D24" s="108">
        <v>4655</v>
      </c>
      <c r="E24" s="66"/>
      <c r="F24" s="106">
        <f t="shared" si="1"/>
        <v>62.38453276047261</v>
      </c>
      <c r="G24" s="106">
        <f t="shared" si="2"/>
        <v>37.61546723952739</v>
      </c>
      <c r="H24" s="106">
        <f t="shared" si="3"/>
        <v>100</v>
      </c>
      <c r="J24" s="109"/>
    </row>
    <row r="25" spans="1:10" ht="12.75" customHeight="1">
      <c r="A25" s="48" t="s">
        <v>13</v>
      </c>
      <c r="B25" s="107">
        <v>10459</v>
      </c>
      <c r="C25" s="107">
        <f t="shared" si="0"/>
        <v>8171</v>
      </c>
      <c r="D25" s="108">
        <v>18630</v>
      </c>
      <c r="E25" s="66"/>
      <c r="F25" s="106">
        <f t="shared" si="1"/>
        <v>56.1406333870102</v>
      </c>
      <c r="G25" s="106">
        <f t="shared" si="2"/>
        <v>43.8593666129898</v>
      </c>
      <c r="H25" s="106">
        <f t="shared" si="3"/>
        <v>100</v>
      </c>
      <c r="J25" s="109"/>
    </row>
    <row r="26" spans="1:10" ht="12.75" customHeight="1">
      <c r="A26" s="48" t="s">
        <v>14</v>
      </c>
      <c r="B26" s="107">
        <v>2602</v>
      </c>
      <c r="C26" s="107">
        <f t="shared" si="0"/>
        <v>1312</v>
      </c>
      <c r="D26" s="108">
        <v>3914</v>
      </c>
      <c r="E26" s="66"/>
      <c r="F26" s="106">
        <f t="shared" si="1"/>
        <v>66.47930505876342</v>
      </c>
      <c r="G26" s="106">
        <f t="shared" si="2"/>
        <v>33.520694941236584</v>
      </c>
      <c r="H26" s="106">
        <f t="shared" si="3"/>
        <v>100</v>
      </c>
      <c r="J26" s="109"/>
    </row>
    <row r="27" spans="1:10" ht="12.75" customHeight="1">
      <c r="A27" s="48" t="s">
        <v>15</v>
      </c>
      <c r="B27" s="107">
        <v>783</v>
      </c>
      <c r="C27" s="107">
        <f t="shared" si="0"/>
        <v>207</v>
      </c>
      <c r="D27" s="108">
        <v>990</v>
      </c>
      <c r="E27" s="66"/>
      <c r="F27" s="106">
        <f t="shared" si="1"/>
        <v>79.0909090909091</v>
      </c>
      <c r="G27" s="106">
        <f t="shared" si="2"/>
        <v>20.909090909090907</v>
      </c>
      <c r="H27" s="106">
        <f t="shared" si="3"/>
        <v>100</v>
      </c>
      <c r="J27" s="109"/>
    </row>
    <row r="28" spans="1:10" ht="12.75" customHeight="1">
      <c r="A28" s="48" t="s">
        <v>16</v>
      </c>
      <c r="B28" s="107">
        <v>19357</v>
      </c>
      <c r="C28" s="107">
        <f t="shared" si="0"/>
        <v>5877</v>
      </c>
      <c r="D28" s="108">
        <v>25234</v>
      </c>
      <c r="E28" s="66"/>
      <c r="F28" s="106">
        <f t="shared" si="1"/>
        <v>76.70999445192993</v>
      </c>
      <c r="G28" s="106">
        <f t="shared" si="2"/>
        <v>23.290005548070063</v>
      </c>
      <c r="H28" s="106">
        <f t="shared" si="3"/>
        <v>100</v>
      </c>
      <c r="J28" s="109"/>
    </row>
    <row r="29" spans="1:10" ht="12.75" customHeight="1">
      <c r="A29" s="48" t="s">
        <v>17</v>
      </c>
      <c r="B29" s="107">
        <v>13175</v>
      </c>
      <c r="C29" s="107">
        <f t="shared" si="0"/>
        <v>3227</v>
      </c>
      <c r="D29" s="108">
        <v>16402</v>
      </c>
      <c r="E29" s="66"/>
      <c r="F29" s="106">
        <f t="shared" si="1"/>
        <v>80.32557005243262</v>
      </c>
      <c r="G29" s="106">
        <f t="shared" si="2"/>
        <v>19.674429947567372</v>
      </c>
      <c r="H29" s="106">
        <f t="shared" si="3"/>
        <v>100</v>
      </c>
      <c r="J29" s="109"/>
    </row>
    <row r="30" spans="1:10" ht="12.75" customHeight="1">
      <c r="A30" s="48" t="s">
        <v>18</v>
      </c>
      <c r="B30" s="107">
        <v>1907</v>
      </c>
      <c r="C30" s="107">
        <f t="shared" si="0"/>
        <v>294</v>
      </c>
      <c r="D30" s="108">
        <v>2201</v>
      </c>
      <c r="E30" s="66"/>
      <c r="F30" s="106">
        <f t="shared" si="1"/>
        <v>86.6424352567015</v>
      </c>
      <c r="G30" s="106">
        <f t="shared" si="2"/>
        <v>13.3575647432985</v>
      </c>
      <c r="H30" s="106">
        <f t="shared" si="3"/>
        <v>100</v>
      </c>
      <c r="J30" s="109"/>
    </row>
    <row r="31" spans="1:10" ht="12.75" customHeight="1">
      <c r="A31" s="48" t="s">
        <v>19</v>
      </c>
      <c r="B31" s="107">
        <v>7167</v>
      </c>
      <c r="C31" s="107">
        <f t="shared" si="0"/>
        <v>1287</v>
      </c>
      <c r="D31" s="108">
        <v>8454</v>
      </c>
      <c r="E31" s="66"/>
      <c r="F31" s="106">
        <f t="shared" si="1"/>
        <v>84.77643718949611</v>
      </c>
      <c r="G31" s="106">
        <f t="shared" si="2"/>
        <v>15.223562810503905</v>
      </c>
      <c r="H31" s="106">
        <f t="shared" si="3"/>
        <v>100.00000000000001</v>
      </c>
      <c r="J31" s="109"/>
    </row>
    <row r="32" spans="1:10" ht="12.75" customHeight="1">
      <c r="A32" s="48" t="s">
        <v>20</v>
      </c>
      <c r="B32" s="107">
        <v>15632</v>
      </c>
      <c r="C32" s="107">
        <f t="shared" si="0"/>
        <v>5136</v>
      </c>
      <c r="D32" s="108">
        <v>20768</v>
      </c>
      <c r="E32" s="66"/>
      <c r="F32" s="106">
        <f t="shared" si="1"/>
        <v>75.26964560862865</v>
      </c>
      <c r="G32" s="106">
        <f t="shared" si="2"/>
        <v>24.73035439137134</v>
      </c>
      <c r="H32" s="106">
        <f t="shared" si="3"/>
        <v>99.99999999999999</v>
      </c>
      <c r="J32" s="109"/>
    </row>
    <row r="33" spans="1:10" ht="12.75" customHeight="1">
      <c r="A33" s="48" t="s">
        <v>21</v>
      </c>
      <c r="B33" s="107">
        <v>3335</v>
      </c>
      <c r="C33" s="107">
        <f t="shared" si="0"/>
        <v>2296</v>
      </c>
      <c r="D33" s="108">
        <v>5631</v>
      </c>
      <c r="E33" s="66"/>
      <c r="F33" s="106">
        <f t="shared" si="1"/>
        <v>59.225714793109574</v>
      </c>
      <c r="G33" s="106">
        <f t="shared" si="2"/>
        <v>40.774285206890426</v>
      </c>
      <c r="H33" s="106">
        <f t="shared" si="3"/>
        <v>100</v>
      </c>
      <c r="J33" s="109"/>
    </row>
    <row r="34" spans="1:10" ht="12.75" customHeight="1">
      <c r="A34" s="53" t="s">
        <v>22</v>
      </c>
      <c r="B34" s="110">
        <f>SUM(B14:B33)</f>
        <v>124443</v>
      </c>
      <c r="C34" s="110">
        <f>SUM(C14:C33)</f>
        <v>80387</v>
      </c>
      <c r="D34" s="110">
        <f>SUM(D14:D33)</f>
        <v>204830</v>
      </c>
      <c r="E34" s="91"/>
      <c r="F34" s="111">
        <f>B34/D34*100</f>
        <v>60.75428404042377</v>
      </c>
      <c r="G34" s="111">
        <f>C34/D34*100</f>
        <v>39.24571595957623</v>
      </c>
      <c r="H34" s="111">
        <f>SUM(F34:G34)</f>
        <v>100</v>
      </c>
      <c r="J34" s="109"/>
    </row>
    <row r="35" ht="11.25">
      <c r="A35" s="101"/>
    </row>
    <row r="36" ht="11.25">
      <c r="A36" s="23" t="s">
        <v>138</v>
      </c>
    </row>
  </sheetData>
  <sheetProtection/>
  <mergeCells count="2">
    <mergeCell ref="B3:D3"/>
    <mergeCell ref="F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I9"/>
  <sheetViews>
    <sheetView zoomScalePageLayoutView="0" workbookViewId="0" topLeftCell="A1">
      <selection activeCell="C35" sqref="C35"/>
    </sheetView>
  </sheetViews>
  <sheetFormatPr defaultColWidth="9.140625" defaultRowHeight="12.75"/>
  <sheetData>
    <row r="8" spans="1:9" ht="20.25">
      <c r="A8" s="30" t="s">
        <v>74</v>
      </c>
      <c r="B8" s="1"/>
      <c r="C8" s="1"/>
      <c r="D8" s="1"/>
      <c r="E8" s="1"/>
      <c r="F8" s="1"/>
      <c r="G8" s="1"/>
      <c r="H8" s="1"/>
      <c r="I8" s="1"/>
    </row>
    <row r="9" ht="15">
      <c r="A9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7.28125" style="48" customWidth="1"/>
    <col min="2" max="2" width="25.57421875" style="48" customWidth="1"/>
    <col min="3" max="3" width="27.7109375" style="48" customWidth="1"/>
    <col min="4" max="4" width="9.8515625" style="48" bestFit="1" customWidth="1"/>
    <col min="5" max="16384" width="9.140625" style="48" customWidth="1"/>
  </cols>
  <sheetData>
    <row r="1" spans="1:3" s="52" customFormat="1" ht="12.75">
      <c r="A1" s="102" t="s">
        <v>140</v>
      </c>
      <c r="B1" s="103"/>
      <c r="C1" s="103"/>
    </row>
    <row r="2" spans="1:3" ht="12.75" customHeight="1">
      <c r="A2" s="112"/>
      <c r="B2" s="52"/>
      <c r="C2" s="52"/>
    </row>
    <row r="3" spans="1:3" s="75" customFormat="1" ht="18.75" customHeight="1">
      <c r="A3" s="137" t="s">
        <v>27</v>
      </c>
      <c r="B3" s="135"/>
      <c r="C3" s="270" t="s">
        <v>150</v>
      </c>
    </row>
    <row r="4" spans="1:3" s="75" customFormat="1" ht="18.75" customHeight="1">
      <c r="A4" s="141" t="s">
        <v>0</v>
      </c>
      <c r="B4" s="8" t="s">
        <v>59</v>
      </c>
      <c r="C4" s="271"/>
    </row>
    <row r="5" spans="1:3" s="75" customFormat="1" ht="7.5" customHeight="1">
      <c r="A5" s="52"/>
      <c r="B5" s="63"/>
      <c r="C5" s="64"/>
    </row>
    <row r="6" spans="1:3" ht="12.75" customHeight="1">
      <c r="A6" s="58">
        <v>2007</v>
      </c>
      <c r="B6" s="113">
        <v>563933</v>
      </c>
      <c r="C6" s="69">
        <v>9.458901640727355</v>
      </c>
    </row>
    <row r="7" spans="1:3" ht="12.75" customHeight="1">
      <c r="A7" s="58">
        <v>2008</v>
      </c>
      <c r="B7" s="113">
        <v>576659</v>
      </c>
      <c r="C7" s="69">
        <v>9.60376962184471</v>
      </c>
    </row>
    <row r="8" spans="1:3" ht="12.75" customHeight="1">
      <c r="A8" s="58">
        <v>2009</v>
      </c>
      <c r="B8" s="113">
        <v>560259</v>
      </c>
      <c r="C8" s="69">
        <f>B8/60045068*1000</f>
        <v>9.330641444189887</v>
      </c>
    </row>
    <row r="9" spans="1:3" ht="12.75" customHeight="1">
      <c r="A9" s="58">
        <v>2010</v>
      </c>
      <c r="B9" s="113">
        <v>549794</v>
      </c>
      <c r="C9" s="65">
        <f>B9/60340328*1000</f>
        <v>9.11155139892511</v>
      </c>
    </row>
    <row r="10" spans="1:3" ht="12.75" customHeight="1">
      <c r="A10" s="58">
        <v>2011</v>
      </c>
      <c r="B10" s="113">
        <v>530779</v>
      </c>
      <c r="C10" s="65">
        <v>8.75490928529172</v>
      </c>
    </row>
    <row r="11" spans="1:3" s="75" customFormat="1" ht="7.5" customHeight="1">
      <c r="A11" s="71"/>
      <c r="B11" s="44"/>
      <c r="C11" s="72"/>
    </row>
    <row r="12" spans="1:3" s="75" customFormat="1" ht="12.75" customHeight="1">
      <c r="A12" s="269" t="s">
        <v>151</v>
      </c>
      <c r="B12" s="269"/>
      <c r="C12" s="269"/>
    </row>
    <row r="13" spans="1:3" s="75" customFormat="1" ht="7.5" customHeight="1">
      <c r="A13" s="73"/>
      <c r="B13" s="44"/>
      <c r="C13" s="72"/>
    </row>
    <row r="14" spans="1:5" ht="12.75" customHeight="1">
      <c r="A14" s="48" t="s">
        <v>3</v>
      </c>
      <c r="B14" s="107">
        <v>37551</v>
      </c>
      <c r="C14" s="69">
        <v>8.424540672845994</v>
      </c>
      <c r="D14" s="107"/>
      <c r="E14" s="260"/>
    </row>
    <row r="15" spans="1:5" ht="12.75" customHeight="1">
      <c r="A15" s="48" t="s">
        <v>4</v>
      </c>
      <c r="B15" s="107">
        <v>1204</v>
      </c>
      <c r="C15" s="69">
        <v>9.389378460578648</v>
      </c>
      <c r="D15" s="107"/>
      <c r="E15" s="260"/>
    </row>
    <row r="16" spans="1:5" ht="12.75" customHeight="1">
      <c r="A16" s="48" t="s">
        <v>5</v>
      </c>
      <c r="B16" s="107">
        <v>90676</v>
      </c>
      <c r="C16" s="69">
        <v>9.142832713264367</v>
      </c>
      <c r="D16" s="107"/>
      <c r="E16" s="260"/>
    </row>
    <row r="17" spans="1:5" ht="12.75" customHeight="1">
      <c r="A17" s="48" t="s">
        <v>6</v>
      </c>
      <c r="B17" s="107">
        <v>10567</v>
      </c>
      <c r="C17" s="69">
        <v>10.188850984559075</v>
      </c>
      <c r="D17" s="107"/>
      <c r="E17" s="260"/>
    </row>
    <row r="18" spans="1:5" ht="12.75" customHeight="1">
      <c r="A18" s="48" t="s">
        <v>7</v>
      </c>
      <c r="B18" s="107">
        <v>44927</v>
      </c>
      <c r="C18" s="69">
        <v>9.098486913545845</v>
      </c>
      <c r="D18" s="107"/>
      <c r="E18" s="260"/>
    </row>
    <row r="19" spans="1:5" ht="12.75" customHeight="1">
      <c r="A19" s="48" t="s">
        <v>30</v>
      </c>
      <c r="B19" s="107">
        <v>9622</v>
      </c>
      <c r="C19" s="69">
        <v>7.785999119604339</v>
      </c>
      <c r="D19" s="107"/>
      <c r="E19" s="260"/>
    </row>
    <row r="20" spans="1:5" ht="12.75" customHeight="1">
      <c r="A20" s="48" t="s">
        <v>8</v>
      </c>
      <c r="B20" s="107">
        <v>11128</v>
      </c>
      <c r="C20" s="69">
        <v>6.882782405609146</v>
      </c>
      <c r="D20" s="107"/>
      <c r="E20" s="260"/>
    </row>
    <row r="21" spans="1:5" ht="12.75" customHeight="1">
      <c r="A21" s="48" t="s">
        <v>9</v>
      </c>
      <c r="B21" s="107">
        <v>39751</v>
      </c>
      <c r="C21" s="69">
        <v>8.968242616107055</v>
      </c>
      <c r="D21" s="107"/>
      <c r="E21" s="260"/>
    </row>
    <row r="22" spans="1:5" ht="12.75" customHeight="1">
      <c r="A22" s="48" t="s">
        <v>10</v>
      </c>
      <c r="B22" s="107">
        <v>31366</v>
      </c>
      <c r="C22" s="69">
        <v>8.364683785564774</v>
      </c>
      <c r="D22" s="107"/>
      <c r="E22" s="260"/>
    </row>
    <row r="23" spans="1:5" ht="12.75" customHeight="1">
      <c r="A23" s="48" t="s">
        <v>11</v>
      </c>
      <c r="B23" s="107">
        <v>7734</v>
      </c>
      <c r="C23" s="69">
        <v>8.531847154837472</v>
      </c>
      <c r="D23" s="107"/>
      <c r="E23" s="260"/>
    </row>
    <row r="24" spans="1:5" ht="12.75" customHeight="1">
      <c r="A24" s="48" t="s">
        <v>12</v>
      </c>
      <c r="B24" s="107">
        <v>13542</v>
      </c>
      <c r="C24" s="69">
        <v>8.651183293033121</v>
      </c>
      <c r="D24" s="107"/>
      <c r="E24" s="260"/>
    </row>
    <row r="25" spans="1:5" ht="12.75" customHeight="1">
      <c r="A25" s="48" t="s">
        <v>13</v>
      </c>
      <c r="B25" s="107">
        <v>52089</v>
      </c>
      <c r="C25" s="69">
        <v>9.094228905466661</v>
      </c>
      <c r="D25" s="107"/>
      <c r="E25" s="260"/>
    </row>
    <row r="26" spans="1:5" ht="12.75" customHeight="1">
      <c r="A26" s="48" t="s">
        <v>14</v>
      </c>
      <c r="B26" s="107">
        <v>10179</v>
      </c>
      <c r="C26" s="69">
        <v>7.58287978092413</v>
      </c>
      <c r="D26" s="107"/>
      <c r="E26" s="260"/>
    </row>
    <row r="27" spans="1:5" ht="12.75" customHeight="1">
      <c r="A27" s="48" t="s">
        <v>15</v>
      </c>
      <c r="B27" s="107">
        <v>2218</v>
      </c>
      <c r="C27" s="69">
        <v>6.936018512727499</v>
      </c>
      <c r="D27" s="107"/>
      <c r="E27" s="260"/>
    </row>
    <row r="28" spans="1:5" ht="12.75" customHeight="1">
      <c r="A28" s="48" t="s">
        <v>16</v>
      </c>
      <c r="B28" s="107">
        <v>55674</v>
      </c>
      <c r="C28" s="69">
        <v>9.54293205276055</v>
      </c>
      <c r="D28" s="107"/>
      <c r="E28" s="260"/>
    </row>
    <row r="29" spans="1:5" ht="12.75" customHeight="1">
      <c r="A29" s="48" t="s">
        <v>17</v>
      </c>
      <c r="B29" s="107">
        <v>33788</v>
      </c>
      <c r="C29" s="69">
        <v>8.258582504798644</v>
      </c>
      <c r="D29" s="107"/>
      <c r="E29" s="260"/>
    </row>
    <row r="30" spans="1:5" ht="12.75" customHeight="1">
      <c r="A30" s="48" t="s">
        <v>18</v>
      </c>
      <c r="B30" s="107">
        <v>4301</v>
      </c>
      <c r="C30" s="69">
        <v>7.320639232566887</v>
      </c>
      <c r="D30" s="107"/>
      <c r="E30" s="260"/>
    </row>
    <row r="31" spans="1:5" ht="12.75" customHeight="1">
      <c r="A31" s="48" t="s">
        <v>19</v>
      </c>
      <c r="B31" s="107">
        <v>17131</v>
      </c>
      <c r="C31" s="69">
        <v>8.516974537572183</v>
      </c>
      <c r="D31" s="107"/>
      <c r="E31" s="260"/>
    </row>
    <row r="32" spans="1:5" ht="12.75" customHeight="1">
      <c r="A32" s="48" t="s">
        <v>20</v>
      </c>
      <c r="B32" s="107">
        <v>44672</v>
      </c>
      <c r="C32" s="69">
        <v>8.844057948060561</v>
      </c>
      <c r="D32" s="107"/>
      <c r="E32" s="260"/>
    </row>
    <row r="33" spans="1:5" ht="12.75" customHeight="1">
      <c r="A33" s="48" t="s">
        <v>21</v>
      </c>
      <c r="B33" s="107">
        <v>12650</v>
      </c>
      <c r="C33" s="69">
        <v>7.550386144056592</v>
      </c>
      <c r="D33" s="107"/>
      <c r="E33" s="260"/>
    </row>
    <row r="34" spans="1:5" ht="12.75" customHeight="1">
      <c r="A34" s="53" t="s">
        <v>22</v>
      </c>
      <c r="B34" s="110">
        <f>SUM(B14:B33)</f>
        <v>530770</v>
      </c>
      <c r="C34" s="89">
        <v>8.75490928529172</v>
      </c>
      <c r="D34" s="236"/>
      <c r="E34" s="261"/>
    </row>
    <row r="35" spans="1:4" ht="12">
      <c r="A35" s="244"/>
      <c r="B35" s="115"/>
      <c r="C35" s="115"/>
      <c r="D35" s="109"/>
    </row>
    <row r="36" ht="11.25">
      <c r="A36" s="23" t="s">
        <v>138</v>
      </c>
    </row>
    <row r="37" ht="11.25">
      <c r="A37" s="101"/>
    </row>
  </sheetData>
  <sheetProtection/>
  <mergeCells count="2">
    <mergeCell ref="A12:C12"/>
    <mergeCell ref="C3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17.7109375" style="48" customWidth="1"/>
    <col min="2" max="4" width="13.7109375" style="48" customWidth="1"/>
    <col min="5" max="5" width="0.85546875" style="48" customWidth="1"/>
    <col min="6" max="7" width="13.7109375" style="48" customWidth="1"/>
    <col min="8" max="8" width="0.85546875" style="48" customWidth="1"/>
    <col min="9" max="9" width="11.7109375" style="48" customWidth="1"/>
    <col min="10" max="16384" width="9.140625" style="48" customWidth="1"/>
  </cols>
  <sheetData>
    <row r="1" spans="1:6" s="52" customFormat="1" ht="15">
      <c r="A1" s="102" t="s">
        <v>141</v>
      </c>
      <c r="B1" s="103"/>
      <c r="C1" s="103"/>
      <c r="D1" s="103"/>
      <c r="E1" s="103"/>
      <c r="F1" s="103"/>
    </row>
    <row r="2" spans="1:9" ht="12.75">
      <c r="A2" s="102" t="s">
        <v>136</v>
      </c>
      <c r="B2" s="52"/>
      <c r="C2" s="52"/>
      <c r="D2" s="52"/>
      <c r="E2" s="52"/>
      <c r="F2" s="52"/>
      <c r="G2" s="52"/>
      <c r="H2" s="52"/>
      <c r="I2" s="52"/>
    </row>
    <row r="3" spans="1:9" ht="12.75" customHeight="1">
      <c r="A3" s="104"/>
      <c r="B3" s="47"/>
      <c r="C3" s="47"/>
      <c r="D3" s="47"/>
      <c r="E3" s="47"/>
      <c r="F3" s="47"/>
      <c r="G3" s="47"/>
      <c r="H3" s="47"/>
      <c r="I3" s="47"/>
    </row>
    <row r="4" spans="1:9" s="75" customFormat="1" ht="18.75" customHeight="1">
      <c r="A4" s="142" t="s">
        <v>27</v>
      </c>
      <c r="B4" s="272" t="s">
        <v>59</v>
      </c>
      <c r="C4" s="272"/>
      <c r="D4" s="272"/>
      <c r="E4" s="145"/>
      <c r="F4" s="272" t="s">
        <v>60</v>
      </c>
      <c r="G4" s="272"/>
      <c r="H4" s="145"/>
      <c r="I4" s="270" t="s">
        <v>135</v>
      </c>
    </row>
    <row r="5" spans="1:9" s="75" customFormat="1" ht="18.75" customHeight="1">
      <c r="A5" s="141" t="s">
        <v>0</v>
      </c>
      <c r="B5" s="8" t="s">
        <v>35</v>
      </c>
      <c r="C5" s="8" t="s">
        <v>36</v>
      </c>
      <c r="D5" s="8" t="s">
        <v>2</v>
      </c>
      <c r="E5" s="8"/>
      <c r="F5" s="8" t="s">
        <v>61</v>
      </c>
      <c r="G5" s="8" t="s">
        <v>62</v>
      </c>
      <c r="H5" s="8"/>
      <c r="I5" s="271"/>
    </row>
    <row r="6" spans="1:6" s="75" customFormat="1" ht="7.5" customHeight="1">
      <c r="A6" s="52"/>
      <c r="B6" s="63"/>
      <c r="C6" s="63"/>
      <c r="D6" s="63"/>
      <c r="E6" s="63"/>
      <c r="F6" s="64"/>
    </row>
    <row r="7" spans="1:9" ht="12.75" customHeight="1">
      <c r="A7" s="58">
        <v>2003</v>
      </c>
      <c r="B7" s="113">
        <v>272974</v>
      </c>
      <c r="C7" s="113">
        <v>258300</v>
      </c>
      <c r="D7" s="113">
        <v>531274</v>
      </c>
      <c r="E7" s="113"/>
      <c r="F7" s="66" t="s">
        <v>63</v>
      </c>
      <c r="G7" s="65">
        <v>30.765900348025912</v>
      </c>
      <c r="I7" s="67">
        <v>1.2867807625979484</v>
      </c>
    </row>
    <row r="8" spans="1:9" ht="12.75" customHeight="1">
      <c r="A8" s="58" t="s">
        <v>139</v>
      </c>
      <c r="B8" s="113"/>
      <c r="C8" s="113"/>
      <c r="D8" s="113"/>
      <c r="E8" s="113"/>
      <c r="F8" s="65"/>
      <c r="G8" s="65"/>
      <c r="I8" s="67"/>
    </row>
    <row r="9" spans="1:9" ht="12.75" customHeight="1">
      <c r="A9" s="58">
        <v>2006</v>
      </c>
      <c r="B9" s="113">
        <v>284168</v>
      </c>
      <c r="C9" s="113">
        <v>267851</v>
      </c>
      <c r="D9" s="113">
        <v>552019</v>
      </c>
      <c r="E9" s="113"/>
      <c r="F9" s="65">
        <v>34.7709511238174</v>
      </c>
      <c r="G9" s="65">
        <v>30.978587339818823</v>
      </c>
      <c r="I9" s="67">
        <v>1.3504646179914106</v>
      </c>
    </row>
    <row r="10" spans="1:9" ht="12.75" customHeight="1">
      <c r="A10" s="58">
        <v>2007</v>
      </c>
      <c r="B10" s="113">
        <v>285916</v>
      </c>
      <c r="C10" s="113">
        <v>269673</v>
      </c>
      <c r="D10" s="113">
        <v>555589</v>
      </c>
      <c r="E10" s="113"/>
      <c r="F10" s="65">
        <v>34.82867661083276</v>
      </c>
      <c r="G10" s="65">
        <v>31.05305961273628</v>
      </c>
      <c r="I10" s="67">
        <v>1.3729573215989699</v>
      </c>
    </row>
    <row r="11" spans="1:9" ht="12.75" customHeight="1">
      <c r="A11" s="58">
        <v>2008</v>
      </c>
      <c r="B11" s="113">
        <v>292710</v>
      </c>
      <c r="C11" s="113">
        <v>277469</v>
      </c>
      <c r="D11" s="113">
        <v>570179</v>
      </c>
      <c r="E11" s="113"/>
      <c r="F11" s="65">
        <v>34.8505061061767</v>
      </c>
      <c r="G11" s="65">
        <v>31.1011591907271</v>
      </c>
      <c r="I11" s="67">
        <v>1.41612003581946</v>
      </c>
    </row>
    <row r="12" spans="1:9" ht="12.75" customHeight="1">
      <c r="A12" s="58">
        <v>2009</v>
      </c>
      <c r="B12" s="113">
        <v>288378</v>
      </c>
      <c r="C12" s="113">
        <v>271881</v>
      </c>
      <c r="D12" s="113">
        <v>560259</v>
      </c>
      <c r="E12" s="113"/>
      <c r="F12" s="65">
        <v>34.92641467315353</v>
      </c>
      <c r="G12" s="65">
        <v>31.175878551502812</v>
      </c>
      <c r="I12" s="67">
        <v>1.4134398020794428</v>
      </c>
    </row>
    <row r="13" spans="1:9" ht="12.75" customHeight="1">
      <c r="A13" s="58">
        <v>2010</v>
      </c>
      <c r="B13" s="113">
        <v>282971</v>
      </c>
      <c r="C13" s="113">
        <v>266823</v>
      </c>
      <c r="D13" s="113">
        <v>549794</v>
      </c>
      <c r="F13" s="65">
        <v>34.9881546912294</v>
      </c>
      <c r="G13" s="65">
        <v>31.2820813790847</v>
      </c>
      <c r="I13" s="67">
        <v>1.41381776873843</v>
      </c>
    </row>
    <row r="14" spans="1:9" ht="12.75" customHeight="1">
      <c r="A14" s="58">
        <v>2011</v>
      </c>
      <c r="B14" s="250">
        <v>273031</v>
      </c>
      <c r="C14" s="250">
        <v>257739</v>
      </c>
      <c r="D14" s="113">
        <f>B14+C14</f>
        <v>530770</v>
      </c>
      <c r="F14" s="66">
        <v>35.04502364022207</v>
      </c>
      <c r="G14" s="65">
        <v>31.4</v>
      </c>
      <c r="I14" s="67">
        <v>1.39</v>
      </c>
    </row>
    <row r="15" spans="1:7" s="75" customFormat="1" ht="7.5" customHeight="1">
      <c r="A15" s="71"/>
      <c r="B15" s="44"/>
      <c r="C15" s="44"/>
      <c r="D15" s="44"/>
      <c r="E15" s="44"/>
      <c r="F15" s="72"/>
      <c r="G15" s="65"/>
    </row>
    <row r="16" spans="1:9" s="75" customFormat="1" ht="12.75" customHeight="1">
      <c r="A16" s="269" t="s">
        <v>151</v>
      </c>
      <c r="B16" s="269"/>
      <c r="C16" s="269"/>
      <c r="D16" s="269"/>
      <c r="E16" s="269"/>
      <c r="F16" s="269"/>
      <c r="G16" s="269"/>
      <c r="H16" s="269"/>
      <c r="I16" s="269"/>
    </row>
    <row r="17" spans="1:6" s="75" customFormat="1" ht="7.5" customHeight="1">
      <c r="A17" s="73"/>
      <c r="B17" s="44"/>
      <c r="C17" s="44"/>
      <c r="D17" s="44"/>
      <c r="E17" s="44"/>
      <c r="F17" s="72"/>
    </row>
    <row r="18" spans="1:9" ht="12.75" customHeight="1">
      <c r="A18" s="48" t="s">
        <v>3</v>
      </c>
      <c r="B18" s="107">
        <v>19524</v>
      </c>
      <c r="C18" s="107">
        <v>18027</v>
      </c>
      <c r="D18" s="107">
        <f>B18+C18</f>
        <v>37551</v>
      </c>
      <c r="E18" s="107"/>
      <c r="F18" s="65">
        <v>35</v>
      </c>
      <c r="G18" s="65">
        <v>31.4</v>
      </c>
      <c r="I18" s="67">
        <v>1.402119544168543</v>
      </c>
    </row>
    <row r="19" spans="1:9" ht="12.75" customHeight="1">
      <c r="A19" s="48" t="s">
        <v>4</v>
      </c>
      <c r="B19" s="107">
        <v>622</v>
      </c>
      <c r="C19" s="107">
        <v>582</v>
      </c>
      <c r="D19" s="107">
        <f aca="true" t="shared" si="0" ref="D19:D37">B19+C19</f>
        <v>1204</v>
      </c>
      <c r="E19" s="107"/>
      <c r="F19" s="65">
        <v>35</v>
      </c>
      <c r="G19" s="65">
        <v>31.1</v>
      </c>
      <c r="I19" s="67">
        <v>1.574667789037565</v>
      </c>
    </row>
    <row r="20" spans="1:9" ht="12.75" customHeight="1">
      <c r="A20" s="48" t="s">
        <v>5</v>
      </c>
      <c r="B20" s="107">
        <v>46816</v>
      </c>
      <c r="C20" s="107">
        <v>43860</v>
      </c>
      <c r="D20" s="107">
        <f t="shared" si="0"/>
        <v>90676</v>
      </c>
      <c r="E20" s="107"/>
      <c r="F20" s="65">
        <v>35.28625249533242</v>
      </c>
      <c r="G20" s="65">
        <v>31.487284770059066</v>
      </c>
      <c r="I20" s="67">
        <v>1.4787007122270757</v>
      </c>
    </row>
    <row r="21" spans="1:9" ht="12.75" customHeight="1">
      <c r="A21" s="48" t="s">
        <v>6</v>
      </c>
      <c r="B21" s="107">
        <v>5370</v>
      </c>
      <c r="C21" s="107">
        <v>5197</v>
      </c>
      <c r="D21" s="107">
        <f t="shared" si="0"/>
        <v>10567</v>
      </c>
      <c r="E21" s="107"/>
      <c r="F21" s="65">
        <v>35.23437642746098</v>
      </c>
      <c r="G21" s="65">
        <v>31.423279561526126</v>
      </c>
      <c r="I21" s="67">
        <v>1.593521792578762</v>
      </c>
    </row>
    <row r="22" spans="1:9" ht="12.75" customHeight="1">
      <c r="A22" s="48" t="s">
        <v>7</v>
      </c>
      <c r="B22" s="107">
        <v>22997</v>
      </c>
      <c r="C22" s="107">
        <v>21930</v>
      </c>
      <c r="D22" s="107">
        <f t="shared" si="0"/>
        <v>44927</v>
      </c>
      <c r="E22" s="107"/>
      <c r="F22" s="65">
        <v>35.30107692097283</v>
      </c>
      <c r="G22" s="65">
        <v>31.550711237482897</v>
      </c>
      <c r="I22" s="67">
        <v>1.4405130448926386</v>
      </c>
    </row>
    <row r="23" spans="1:9" ht="12.75" customHeight="1">
      <c r="A23" s="48" t="s">
        <v>30</v>
      </c>
      <c r="B23" s="107">
        <v>5030</v>
      </c>
      <c r="C23" s="107">
        <v>4592</v>
      </c>
      <c r="D23" s="107">
        <f t="shared" si="0"/>
        <v>9622</v>
      </c>
      <c r="E23" s="107"/>
      <c r="F23" s="65">
        <v>35.157799086469154</v>
      </c>
      <c r="G23" s="65">
        <v>31.456306978318292</v>
      </c>
      <c r="I23" s="67">
        <v>1.38384152870144</v>
      </c>
    </row>
    <row r="24" spans="1:9" ht="12.75" customHeight="1">
      <c r="A24" s="48" t="s">
        <v>8</v>
      </c>
      <c r="B24" s="107">
        <v>5733</v>
      </c>
      <c r="C24" s="107">
        <v>5395</v>
      </c>
      <c r="D24" s="107">
        <f t="shared" si="0"/>
        <v>11128</v>
      </c>
      <c r="E24" s="107"/>
      <c r="F24" s="65">
        <v>35.29720249975444</v>
      </c>
      <c r="G24" s="65">
        <v>31.622205030081606</v>
      </c>
      <c r="I24" s="67">
        <v>1.29226122049368</v>
      </c>
    </row>
    <row r="25" spans="1:9" ht="12.75" customHeight="1">
      <c r="A25" s="48" t="s">
        <v>9</v>
      </c>
      <c r="B25" s="107">
        <v>20320</v>
      </c>
      <c r="C25" s="107">
        <v>19431</v>
      </c>
      <c r="D25" s="107">
        <f t="shared" si="0"/>
        <v>39751</v>
      </c>
      <c r="E25" s="107"/>
      <c r="F25" s="65">
        <v>35.15722969947927</v>
      </c>
      <c r="G25" s="65">
        <v>31.19831598175841</v>
      </c>
      <c r="I25" s="67">
        <v>1.4551788095234748</v>
      </c>
    </row>
    <row r="26" spans="1:9" ht="12.75" customHeight="1">
      <c r="A26" s="48" t="s">
        <v>10</v>
      </c>
      <c r="B26" s="107">
        <v>16118</v>
      </c>
      <c r="C26" s="107">
        <v>15248</v>
      </c>
      <c r="D26" s="107">
        <f t="shared" si="0"/>
        <v>31366</v>
      </c>
      <c r="E26" s="107"/>
      <c r="F26" s="65">
        <v>35.15287334189162</v>
      </c>
      <c r="G26" s="65">
        <v>31.571593658260507</v>
      </c>
      <c r="I26" s="67">
        <v>1.3578106404400987</v>
      </c>
    </row>
    <row r="27" spans="1:9" ht="12.75" customHeight="1">
      <c r="A27" s="48" t="s">
        <v>11</v>
      </c>
      <c r="B27" s="107">
        <v>3926</v>
      </c>
      <c r="C27" s="107">
        <v>3808</v>
      </c>
      <c r="D27" s="107">
        <f t="shared" si="0"/>
        <v>7734</v>
      </c>
      <c r="E27" s="107"/>
      <c r="F27" s="65">
        <v>35.21387654412391</v>
      </c>
      <c r="G27" s="65">
        <v>31.36371324231692</v>
      </c>
      <c r="I27" s="67">
        <v>1.342439093726406</v>
      </c>
    </row>
    <row r="28" spans="1:9" ht="12.75" customHeight="1">
      <c r="A28" s="48" t="s">
        <v>12</v>
      </c>
      <c r="B28" s="107">
        <v>6871</v>
      </c>
      <c r="C28" s="107">
        <v>6671</v>
      </c>
      <c r="D28" s="107">
        <f t="shared" si="0"/>
        <v>13542</v>
      </c>
      <c r="E28" s="107"/>
      <c r="F28" s="65">
        <v>35.3398473552717</v>
      </c>
      <c r="G28" s="65">
        <v>31.530926552439432</v>
      </c>
      <c r="I28" s="67">
        <v>1.390805939492335</v>
      </c>
    </row>
    <row r="29" spans="1:9" ht="12.75" customHeight="1">
      <c r="A29" s="48" t="s">
        <v>13</v>
      </c>
      <c r="B29" s="107">
        <v>26784</v>
      </c>
      <c r="C29" s="107">
        <v>25305</v>
      </c>
      <c r="D29" s="107">
        <f t="shared" si="0"/>
        <v>52089</v>
      </c>
      <c r="E29" s="107"/>
      <c r="F29" s="65">
        <v>35.62780039740039</v>
      </c>
      <c r="G29" s="65">
        <v>32.03628208205471</v>
      </c>
      <c r="I29" s="67">
        <v>1.40965479019414</v>
      </c>
    </row>
    <row r="30" spans="1:9" ht="12.75" customHeight="1">
      <c r="A30" s="48" t="s">
        <v>14</v>
      </c>
      <c r="B30" s="107">
        <v>5297</v>
      </c>
      <c r="C30" s="107">
        <v>4882</v>
      </c>
      <c r="D30" s="107">
        <f t="shared" si="0"/>
        <v>10179</v>
      </c>
      <c r="E30" s="107"/>
      <c r="F30" s="65">
        <v>35.22393863410968</v>
      </c>
      <c r="G30" s="65">
        <v>31.62417141848523</v>
      </c>
      <c r="I30" s="67">
        <v>1.2966254794431686</v>
      </c>
    </row>
    <row r="31" spans="1:9" ht="12.75" customHeight="1">
      <c r="A31" s="48" t="s">
        <v>15</v>
      </c>
      <c r="B31" s="107">
        <v>1111</v>
      </c>
      <c r="C31" s="107">
        <v>1107</v>
      </c>
      <c r="D31" s="107">
        <f t="shared" si="0"/>
        <v>2218</v>
      </c>
      <c r="E31" s="107"/>
      <c r="F31" s="65">
        <v>35.608219333435294</v>
      </c>
      <c r="G31" s="65">
        <v>31.955243233316423</v>
      </c>
      <c r="I31" s="67">
        <v>1.158374861803685</v>
      </c>
    </row>
    <row r="32" spans="1:9" ht="12.75" customHeight="1">
      <c r="A32" s="48" t="s">
        <v>16</v>
      </c>
      <c r="B32" s="107">
        <v>28691</v>
      </c>
      <c r="C32" s="107">
        <v>26983</v>
      </c>
      <c r="D32" s="107">
        <f t="shared" si="0"/>
        <v>55674</v>
      </c>
      <c r="E32" s="107"/>
      <c r="F32" s="65">
        <v>34.271637494737256</v>
      </c>
      <c r="G32" s="65">
        <v>30.7918460554809</v>
      </c>
      <c r="I32" s="67">
        <v>1.3922679627566574</v>
      </c>
    </row>
    <row r="33" spans="1:9" ht="12.75" customHeight="1">
      <c r="A33" s="48" t="s">
        <v>17</v>
      </c>
      <c r="B33" s="107">
        <v>17357</v>
      </c>
      <c r="C33" s="107">
        <v>16431</v>
      </c>
      <c r="D33" s="107">
        <f t="shared" si="0"/>
        <v>33788</v>
      </c>
      <c r="E33" s="107">
        <v>35835</v>
      </c>
      <c r="F33" s="65">
        <v>34.69706601865595</v>
      </c>
      <c r="G33" s="65">
        <v>31.235685258506855</v>
      </c>
      <c r="I33" s="67">
        <v>1.298605782281094</v>
      </c>
    </row>
    <row r="34" spans="1:9" ht="12.75" customHeight="1">
      <c r="A34" s="48" t="s">
        <v>18</v>
      </c>
      <c r="B34" s="107">
        <v>2235</v>
      </c>
      <c r="C34" s="107">
        <v>2066</v>
      </c>
      <c r="D34" s="107">
        <f t="shared" si="0"/>
        <v>4301</v>
      </c>
      <c r="E34" s="107"/>
      <c r="F34" s="65">
        <v>35.92096949448523</v>
      </c>
      <c r="G34" s="65">
        <v>32.007162296423495</v>
      </c>
      <c r="I34" s="67">
        <v>1.1677702158035115</v>
      </c>
    </row>
    <row r="35" spans="1:9" ht="12.75" customHeight="1">
      <c r="A35" s="48" t="s">
        <v>19</v>
      </c>
      <c r="B35" s="107">
        <v>8832</v>
      </c>
      <c r="C35" s="107">
        <v>8299</v>
      </c>
      <c r="D35" s="107">
        <f t="shared" si="0"/>
        <v>17131</v>
      </c>
      <c r="E35" s="107"/>
      <c r="F35" s="65">
        <v>35.2360279187168</v>
      </c>
      <c r="G35" s="65">
        <v>31.184895598509417</v>
      </c>
      <c r="I35" s="67">
        <v>1.250203299753806</v>
      </c>
    </row>
    <row r="36" spans="1:9" ht="12.75" customHeight="1">
      <c r="A36" s="48" t="s">
        <v>20</v>
      </c>
      <c r="B36" s="107">
        <v>22861</v>
      </c>
      <c r="C36" s="107">
        <v>21811</v>
      </c>
      <c r="D36" s="107">
        <f t="shared" si="0"/>
        <v>44672</v>
      </c>
      <c r="E36" s="107"/>
      <c r="F36" s="65">
        <v>34.31112934517453</v>
      </c>
      <c r="G36" s="65">
        <v>30.595080326012404</v>
      </c>
      <c r="I36" s="67">
        <v>1.3909541411765112</v>
      </c>
    </row>
    <row r="37" spans="1:9" ht="12.75" customHeight="1">
      <c r="A37" s="48" t="s">
        <v>21</v>
      </c>
      <c r="B37" s="107">
        <v>6536</v>
      </c>
      <c r="C37" s="107">
        <v>6114</v>
      </c>
      <c r="D37" s="107">
        <f t="shared" si="0"/>
        <v>12650</v>
      </c>
      <c r="E37" s="107"/>
      <c r="F37" s="65">
        <v>36.04902703082062</v>
      </c>
      <c r="G37" s="65">
        <v>32.281658027657144</v>
      </c>
      <c r="I37" s="67">
        <v>1.1376714329262196</v>
      </c>
    </row>
    <row r="38" spans="1:9" ht="12.75" customHeight="1">
      <c r="A38" s="53" t="s">
        <v>22</v>
      </c>
      <c r="B38" s="110">
        <f>SUM(B18:B37)</f>
        <v>273031</v>
      </c>
      <c r="C38" s="110">
        <f>SUM(C18:C37)</f>
        <v>257739</v>
      </c>
      <c r="D38" s="110">
        <f>SUM(D18:D37)</f>
        <v>530770</v>
      </c>
      <c r="E38" s="110"/>
      <c r="F38" s="111">
        <v>35.04502364022207</v>
      </c>
      <c r="G38" s="111">
        <v>31.373226469173776</v>
      </c>
      <c r="I38" s="262">
        <v>1.3940137563954296</v>
      </c>
    </row>
    <row r="39" spans="1:9" ht="12">
      <c r="A39" s="244"/>
      <c r="B39" s="115"/>
      <c r="C39" s="115"/>
      <c r="D39" s="115"/>
      <c r="E39" s="115"/>
      <c r="F39" s="115"/>
      <c r="G39" s="109"/>
      <c r="H39" s="109"/>
      <c r="I39" s="67"/>
    </row>
    <row r="40" spans="1:9" ht="11.25">
      <c r="A40" s="23" t="s">
        <v>138</v>
      </c>
      <c r="I40" s="67"/>
    </row>
    <row r="41" ht="11.25">
      <c r="I41" s="67"/>
    </row>
    <row r="42" ht="11.25">
      <c r="I42" s="67"/>
    </row>
    <row r="43" ht="11.25">
      <c r="I43" s="67"/>
    </row>
    <row r="44" ht="11.25">
      <c r="I44" s="67"/>
    </row>
    <row r="45" ht="11.25">
      <c r="I45" s="67"/>
    </row>
    <row r="46" ht="11.25">
      <c r="I46" s="67"/>
    </row>
    <row r="47" ht="11.25">
      <c r="I47" s="67"/>
    </row>
    <row r="48" ht="11.25">
      <c r="I48" s="67"/>
    </row>
    <row r="49" ht="11.25">
      <c r="I49" s="67"/>
    </row>
    <row r="50" ht="11.25">
      <c r="I50" s="67"/>
    </row>
    <row r="51" ht="11.25">
      <c r="I51" s="67"/>
    </row>
    <row r="52" ht="11.25">
      <c r="I52" s="67"/>
    </row>
    <row r="53" ht="11.25">
      <c r="I53" s="67"/>
    </row>
    <row r="54" ht="11.25">
      <c r="I54" s="67"/>
    </row>
    <row r="55" ht="11.25">
      <c r="I55" s="67"/>
    </row>
    <row r="56" ht="11.25">
      <c r="I56" s="67"/>
    </row>
    <row r="57" ht="11.25">
      <c r="I57" s="67"/>
    </row>
  </sheetData>
  <sheetProtection/>
  <mergeCells count="4">
    <mergeCell ref="B4:D4"/>
    <mergeCell ref="F4:G4"/>
    <mergeCell ref="A16:I16"/>
    <mergeCell ref="I4:I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04023505564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Degli Innocenti</dc:creator>
  <cp:keywords/>
  <dc:description/>
  <cp:lastModifiedBy>siliberto</cp:lastModifiedBy>
  <cp:lastPrinted>2013-10-08T12:49:41Z</cp:lastPrinted>
  <dcterms:created xsi:type="dcterms:W3CDTF">1998-01-09T10:22:41Z</dcterms:created>
  <dcterms:modified xsi:type="dcterms:W3CDTF">2013-10-10T10:08:34Z</dcterms:modified>
  <cp:category/>
  <cp:version/>
  <cp:contentType/>
  <cp:contentStatus/>
</cp:coreProperties>
</file>